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ступление по видам услуг" sheetId="1" r:id="rId1"/>
    <sheet name="ТАРИФЫ комм.услуги" sheetId="2" r:id="rId2"/>
    <sheet name="бухг.баланс" sheetId="3" r:id="rId3"/>
    <sheet name="форма №2" sheetId="4" r:id="rId4"/>
    <sheet name="форма №6" sheetId="5" r:id="rId5"/>
    <sheet name="СОИ на 2014" sheetId="6" r:id="rId6"/>
    <sheet name="фактич.тариф отопление" sheetId="7" r:id="rId7"/>
  </sheets>
  <definedNames/>
  <calcPr fullCalcOnLoad="1"/>
</workbook>
</file>

<file path=xl/sharedStrings.xml><?xml version="1.0" encoding="utf-8"?>
<sst xmlns="http://schemas.openxmlformats.org/spreadsheetml/2006/main" count="801" uniqueCount="461">
  <si>
    <t xml:space="preserve">ПОСТУПЛЕНИЕ  ОПЛАТЫ В 2013 ГОДУ  ПО ПЛАТЕЖНЫМ КВИТАНЦИЯМ  ПО ОБСЛУЖИВАЕМЫМ ДОМАМ </t>
  </si>
  <si>
    <t>Адрес</t>
  </si>
  <si>
    <t>ИТОГО       по домам ( в том числе долги за предыдущий период )      рублей</t>
  </si>
  <si>
    <t>отопление</t>
  </si>
  <si>
    <t>ГВС</t>
  </si>
  <si>
    <t>ХВС</t>
  </si>
  <si>
    <t>водоотведение</t>
  </si>
  <si>
    <t>хвс для  приготовления ГВС  (дома с бойлерами)</t>
  </si>
  <si>
    <t>электроэнергия мест общего пользования</t>
  </si>
  <si>
    <t>Воровского</t>
  </si>
  <si>
    <t>70 а</t>
  </si>
  <si>
    <t>Горького</t>
  </si>
  <si>
    <t>Калинина</t>
  </si>
  <si>
    <t>49а</t>
  </si>
  <si>
    <t>К.Волкова</t>
  </si>
  <si>
    <t>10\1</t>
  </si>
  <si>
    <t>Красина</t>
  </si>
  <si>
    <t>2а</t>
  </si>
  <si>
    <t>Маклина</t>
  </si>
  <si>
    <t>Менделеева</t>
  </si>
  <si>
    <t>Милицейская</t>
  </si>
  <si>
    <t>23а</t>
  </si>
  <si>
    <t>Московская</t>
  </si>
  <si>
    <t>126а</t>
  </si>
  <si>
    <t>128а</t>
  </si>
  <si>
    <t>Некрасова</t>
  </si>
  <si>
    <t>Попова</t>
  </si>
  <si>
    <t>33а</t>
  </si>
  <si>
    <t>14б</t>
  </si>
  <si>
    <t>Производственная</t>
  </si>
  <si>
    <t>Свободы</t>
  </si>
  <si>
    <t>Строителей</t>
  </si>
  <si>
    <t>50\2</t>
  </si>
  <si>
    <t>Сурикова</t>
  </si>
  <si>
    <t>13а</t>
  </si>
  <si>
    <t>13б</t>
  </si>
  <si>
    <t>Тургенева</t>
  </si>
  <si>
    <t>Ульяновская</t>
  </si>
  <si>
    <t>12\2</t>
  </si>
  <si>
    <t>Циолковского</t>
  </si>
  <si>
    <t>Чапаева</t>
  </si>
  <si>
    <t>57а</t>
  </si>
  <si>
    <t>Энгельса</t>
  </si>
  <si>
    <t>43б</t>
  </si>
  <si>
    <t>поступили долги прошлых лет по ушедшим домам</t>
  </si>
  <si>
    <t>ИТОГО по видам</t>
  </si>
  <si>
    <t>минус 6 %</t>
  </si>
  <si>
    <t>ТАРИФЫ НА КОММУНАЛЬНЫЕ УСЛУГИ за период с 01.01.2013 г.по 30.06.2013 г</t>
  </si>
  <si>
    <t>( первое полугодие)</t>
  </si>
  <si>
    <t>Нормативный акт</t>
  </si>
  <si>
    <t>Поставщики  ресурса</t>
  </si>
  <si>
    <t>Цена закупки ресурса (РУБ.)</t>
  </si>
  <si>
    <t>Уровень платежей населения  %</t>
  </si>
  <si>
    <t>Отопление</t>
  </si>
  <si>
    <t>Гкал</t>
  </si>
  <si>
    <t>Решение РСТ Кировской области № 49/1 от 30.11.2012</t>
  </si>
  <si>
    <t>ОАО "Кировская теплоснабжающая компания"  ИНН 4345230958</t>
  </si>
  <si>
    <t>Подогрев горячей воды</t>
  </si>
  <si>
    <t>( дома с бойлерами)</t>
  </si>
  <si>
    <t>Горячая вода от ЦТП</t>
  </si>
  <si>
    <t>куб.м.</t>
  </si>
  <si>
    <t>Холодное водоснабжение</t>
  </si>
  <si>
    <t>Куб.м.</t>
  </si>
  <si>
    <t>Решение РСТ Кировской области № 49/4 от 30.11.2012</t>
  </si>
  <si>
    <t>ОАО "Кировские коммунальные системы"  ИНН 4345230965</t>
  </si>
  <si>
    <t>Водоотведение</t>
  </si>
  <si>
    <t>Решение РСТ Кировской области № 49/4 от 30.11.2013</t>
  </si>
  <si>
    <t>Электроэнергия на ОДН</t>
  </si>
  <si>
    <t xml:space="preserve">  дома с электроплитами</t>
  </si>
  <si>
    <t>КВТ час</t>
  </si>
  <si>
    <t>Решение РСТ Кировской области № 54/1 от 29.12.2012</t>
  </si>
  <si>
    <t>ОАО "КировЭнергоСбыт""  ИНН 4345103477</t>
  </si>
  <si>
    <t xml:space="preserve">  дома с газовыми плитами</t>
  </si>
  <si>
    <t>Решение РСТ Кировской области № 54/1 от 29.12.2013</t>
  </si>
  <si>
    <t>ТАРИФЫ НА КОММУНАЛЬНЫЕ УСЛУГИ за период с 01.07.2013 г. По 31.12.2013</t>
  </si>
  <si>
    <t>( второе ролугодие)</t>
  </si>
  <si>
    <t xml:space="preserve">постановление администрации г.Кирова 2663-П от 15,07,2013 </t>
  </si>
  <si>
    <t>Горячая вода от ЦТП   пятиэтажные дома</t>
  </si>
  <si>
    <t>Решение РСТ Кировской области № 7/2 от 01.03.2013</t>
  </si>
  <si>
    <t>Горячая вода от ЦТП   высотные дома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</si>
  <si>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</si>
  <si>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</si>
  <si>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</si>
  <si>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</si>
  <si>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(в ред. Приказа Минфина РФ</t>
  </si>
  <si>
    <t>от 05.10.2011 № 124н)</t>
  </si>
  <si>
    <t>Формы</t>
  </si>
  <si>
    <t>бухгалтерского баланса и отчета о прибылях и убытках</t>
  </si>
  <si>
    <t>Бухгалтерский баланс</t>
  </si>
  <si>
    <t>на</t>
  </si>
  <si>
    <t>год</t>
  </si>
  <si>
    <t>13</t>
  </si>
  <si>
    <t xml:space="preserve"> г.</t>
  </si>
  <si>
    <t>Коды</t>
  </si>
  <si>
    <t>Форма по ОКУД</t>
  </si>
  <si>
    <t>0710001</t>
  </si>
  <si>
    <t>Дата (число, месяц, год)</t>
  </si>
  <si>
    <t>28</t>
  </si>
  <si>
    <t>02</t>
  </si>
  <si>
    <t>2014</t>
  </si>
  <si>
    <t>Организация</t>
  </si>
  <si>
    <t>ООО "Жилкомслужба"</t>
  </si>
  <si>
    <t>по ОКПО</t>
  </si>
  <si>
    <t>71196283</t>
  </si>
  <si>
    <t>Идентификационный номер налогоплательщика</t>
  </si>
  <si>
    <t>ИНН</t>
  </si>
  <si>
    <t>4345071225</t>
  </si>
  <si>
    <t>Вид экономической</t>
  </si>
  <si>
    <t>по</t>
  </si>
  <si>
    <t>70.32.1</t>
  </si>
  <si>
    <t>деятельности</t>
  </si>
  <si>
    <t>Управление эксплуатацией жилого фонда</t>
  </si>
  <si>
    <t>ОКВЭД</t>
  </si>
  <si>
    <t>Организационно-правовая форма/форма собственности</t>
  </si>
  <si>
    <t>Общкства с ограниченной</t>
  </si>
  <si>
    <t>65</t>
  </si>
  <si>
    <t>16</t>
  </si>
  <si>
    <t>ответственностью  / Частная собственность</t>
  </si>
  <si>
    <t>по ОКОПФ/ОКФС</t>
  </si>
  <si>
    <t xml:space="preserve">Единица измерения: тыс. руб. </t>
  </si>
  <si>
    <t>по ОКЕИ</t>
  </si>
  <si>
    <t xml:space="preserve">384 </t>
  </si>
  <si>
    <t>Местонахождение (адрес)</t>
  </si>
  <si>
    <t>610035 г.Киров ул.Сурикова 15</t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</si>
  <si>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</si>
  <si>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</si>
  <si>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t>Код</t>
  </si>
  <si>
    <t xml:space="preserve">На </t>
  </si>
  <si>
    <t>31 декабря</t>
  </si>
  <si>
    <t>На 31 декабря</t>
  </si>
  <si>
    <r>
      <t xml:space="preserve"> г.</t>
    </r>
    <r>
      <rPr>
        <vertAlign val="superscript"/>
        <sz val="9"/>
        <rFont val="Arial"/>
        <family val="2"/>
      </rPr>
      <t>3</t>
    </r>
  </si>
  <si>
    <t>12</t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</si>
  <si>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</si>
  <si>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</si>
  <si>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t>АКТИВ</t>
  </si>
  <si>
    <t>1110</t>
  </si>
  <si>
    <t>I. ВНЕОБОРОТНЫЕ АКТИВЫ</t>
  </si>
  <si>
    <t>Нематериальные активы</t>
  </si>
  <si>
    <t>Результаты исследований и разработок</t>
  </si>
  <si>
    <t>1120</t>
  </si>
  <si>
    <t>Нематериальные поисковые активы</t>
  </si>
  <si>
    <t>1130</t>
  </si>
  <si>
    <t>Материальные поисковые активы</t>
  </si>
  <si>
    <t>1140</t>
  </si>
  <si>
    <t>Основные средства</t>
  </si>
  <si>
    <t>1150</t>
  </si>
  <si>
    <t>Доходные вложения в материальные ценности</t>
  </si>
  <si>
    <t>1160</t>
  </si>
  <si>
    <t>Финансовые вложения</t>
  </si>
  <si>
    <t>1170</t>
  </si>
  <si>
    <t>Отложенные налоговые активы</t>
  </si>
  <si>
    <t>1180</t>
  </si>
  <si>
    <t>Прочие внеоборотные активы</t>
  </si>
  <si>
    <t>1190</t>
  </si>
  <si>
    <t>Итого по разделу I</t>
  </si>
  <si>
    <t>1100</t>
  </si>
  <si>
    <t>II. ОБОРОТНЫЕ АКТИВЫ</t>
  </si>
  <si>
    <t>1210</t>
  </si>
  <si>
    <t>Запасы</t>
  </si>
  <si>
    <t>Налог на добавленную стоимость по приобретенным ценностям</t>
  </si>
  <si>
    <t>1220</t>
  </si>
  <si>
    <t>Дебиторская задолженность</t>
  </si>
  <si>
    <t>1230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</si>
  <si>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</si>
  <si>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</si>
  <si>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</si>
  <si>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</si>
  <si>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Прочие оборотные активы</t>
  </si>
  <si>
    <t>1260</t>
  </si>
  <si>
    <t>Итого по разделу II</t>
  </si>
  <si>
    <t>1200</t>
  </si>
  <si>
    <t>БАЛАНС</t>
  </si>
  <si>
    <t>1600</t>
  </si>
  <si>
    <t>Форма 0710001 с. 2</t>
  </si>
  <si>
    <t>ПАССИВ</t>
  </si>
  <si>
    <t>1310</t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</si>
  <si>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</si>
  <si>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t>Уставный капитал (складочный 
капитал, уставный фонд, вклады товарищей)</t>
  </si>
  <si>
    <t>Собственные акции, выкупленные у акционеров</t>
  </si>
  <si>
    <t>1320</t>
  </si>
  <si>
    <t>(</t>
  </si>
  <si>
    <r>
      <t>)</t>
    </r>
    <r>
      <rPr>
        <vertAlign val="superscript"/>
        <sz val="9"/>
        <rFont val="Arial"/>
        <family val="2"/>
      </rPr>
      <t>7</t>
    </r>
  </si>
  <si>
    <t>)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</si>
  <si>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</si>
  <si>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</si>
  <si>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</si>
  <si>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</si>
  <si>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</si>
  <si>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</si>
  <si>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Нераспределенная прибыль (непокрытый убыток)</t>
  </si>
  <si>
    <t>1370</t>
  </si>
  <si>
    <t>Итого по разделу III</t>
  </si>
  <si>
    <t>1300</t>
  </si>
  <si>
    <t>IV. ДОЛГОСРОЧНЫЕ ОБЯЗАТЕЛЬСТВА</t>
  </si>
  <si>
    <t>1410</t>
  </si>
  <si>
    <t>Заемные средства</t>
  </si>
  <si>
    <t>Отложенные налоговые обязательства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</si>
  <si>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</si>
  <si>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</si>
  <si>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</si>
  <si>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</si>
  <si>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</si>
  <si>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</si>
  <si>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</si>
  <si>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</si>
  <si>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</si>
  <si>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Кредиторская задолженность</t>
  </si>
  <si>
    <t>1520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</si>
  <si>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</si>
  <si>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</si>
  <si>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</si>
  <si>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</si>
  <si>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</si>
  <si>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</si>
  <si>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1700</t>
  </si>
  <si>
    <t>Главный</t>
  </si>
  <si>
    <t>Руководитель</t>
  </si>
  <si>
    <t>Плешкова В.Н.</t>
  </si>
  <si>
    <t>бухгалтер</t>
  </si>
  <si>
    <t>Карташова О.В.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</si>
  <si>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</si>
  <si>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</si>
  <si>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</si>
  <si>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</si>
  <si>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</si>
  <si>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</si>
  <si>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</si>
  <si>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</si>
  <si>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</si>
  <si>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</si>
  <si>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</si>
  <si>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</si>
  <si>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t>Примечание</t>
  </si>
  <si>
    <t xml:space="preserve">Средства на расчетном счете на 31 декабря 2013 года </t>
  </si>
  <si>
    <t>3308362 руб</t>
  </si>
  <si>
    <t>в том числе</t>
  </si>
  <si>
    <t>платежи по коммунальным услугам</t>
  </si>
  <si>
    <t>по теплоэнергии</t>
  </si>
  <si>
    <t>1502247 руб</t>
  </si>
  <si>
    <t>по хвс и водоотведению</t>
  </si>
  <si>
    <t>279812 руб</t>
  </si>
  <si>
    <t>по субсидиям на теплоэнергию</t>
  </si>
  <si>
    <t>5105 руб</t>
  </si>
  <si>
    <t>Средства перечислены в начале января 2014 г. В РСО</t>
  </si>
  <si>
    <t>средства собранные на текущий ремонт , нужды дома, вознаграждение председателям</t>
  </si>
  <si>
    <t>всего</t>
  </si>
  <si>
    <t>1029921 руб</t>
  </si>
  <si>
    <t>в том числе в разрезе домов</t>
  </si>
  <si>
    <t>Чапаева 57а</t>
  </si>
  <si>
    <t>477863 руб</t>
  </si>
  <si>
    <t>Чапаева20</t>
  </si>
  <si>
    <t>31211 руб</t>
  </si>
  <si>
    <t>Ульяновская 12</t>
  </si>
  <si>
    <t>22489 руб</t>
  </si>
  <si>
    <t>Менделеева 25</t>
  </si>
  <si>
    <t>111533 руб.</t>
  </si>
  <si>
    <t>Сурикова 13а</t>
  </si>
  <si>
    <t>36452 руб.</t>
  </si>
  <si>
    <t>Сурикова 13б</t>
  </si>
  <si>
    <t>32395 руб.</t>
  </si>
  <si>
    <t>Циолковского 16</t>
  </si>
  <si>
    <t>19853 руб</t>
  </si>
  <si>
    <t>Менделеева 34</t>
  </si>
  <si>
    <t>22122 руб.</t>
  </si>
  <si>
    <t>Свободы 170</t>
  </si>
  <si>
    <t>7448 руб.</t>
  </si>
  <si>
    <t>прочие дома с суммами  до 5 тыс.руб</t>
  </si>
  <si>
    <t>Отчет о прибылях и убытках</t>
  </si>
  <si>
    <t>за</t>
  </si>
  <si>
    <t>0710002</t>
  </si>
  <si>
    <t>71196293</t>
  </si>
  <si>
    <t>Общества с ограниченной</t>
  </si>
  <si>
    <t>ответственностью / частная собственность</t>
  </si>
  <si>
    <t>За</t>
  </si>
  <si>
    <r>
      <t xml:space="preserve">Выручка </t>
    </r>
    <r>
      <rPr>
        <vertAlign val="superscript"/>
        <sz val="9"/>
        <rFont val="Arial"/>
        <family val="2"/>
      </rPr>
      <t>5</t>
    </r>
  </si>
  <si>
    <t>2110</t>
  </si>
  <si>
    <t>Себестоимость продаж</t>
  </si>
  <si>
    <t>2120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</si>
  <si>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</si>
  <si>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</si>
  <si>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</si>
  <si>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</si>
  <si>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</si>
  <si>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</si>
  <si>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</si>
  <si>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</si>
  <si>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</si>
  <si>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</si>
  <si>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</si>
  <si>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</si>
  <si>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</si>
  <si>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</si>
  <si>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</si>
  <si>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</si>
  <si>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</si>
  <si>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</si>
  <si>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</t>
  </si>
  <si>
    <t>2300</t>
  </si>
  <si>
    <t>Текущий налог на прибыль</t>
  </si>
  <si>
    <t>2410</t>
  </si>
  <si>
    <t>в т.ч. постоянные налоговые обязательства (активы)</t>
  </si>
  <si>
    <t>2421</t>
  </si>
  <si>
    <t>Изменение отложенных налоговых 
обязательств</t>
  </si>
  <si>
    <t>2430</t>
  </si>
  <si>
    <t>Изменение отложенных налоговых активов</t>
  </si>
  <si>
    <t>2450</t>
  </si>
  <si>
    <t>Прочее</t>
  </si>
  <si>
    <t>2460</t>
  </si>
  <si>
    <t>Чистая прибыль (убыток)</t>
  </si>
  <si>
    <t>2400</t>
  </si>
  <si>
    <t>Форма 0710002 с. 2</t>
  </si>
  <si>
    <t>СПРАВОЧНО</t>
  </si>
  <si>
    <t>2510</t>
  </si>
  <si>
    <t>Результат от переоценки внеоборотных 
активов, не включаемый в чистую прибыль (убыток) периода</t>
  </si>
  <si>
    <t>Результат от прочих операций, не 
включаемый в чистую прибыль (убыток) 
периода</t>
  </si>
  <si>
    <t>2520</t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</si>
  <si>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</rPr>
      <t>6</t>
    </r>
  </si>
  <si>
    <t>2500</t>
  </si>
  <si>
    <t>Базовая прибыль (убыток) на акцию</t>
  </si>
  <si>
    <t>2900</t>
  </si>
  <si>
    <t>Разводненная прибыль (убыток) на акцию</t>
  </si>
  <si>
    <t>2910</t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</si>
  <si>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</si>
  <si>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</si>
  <si>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</si>
  <si>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</si>
  <si>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</si>
  <si>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t>Пояснение</t>
  </si>
  <si>
    <t>по строке 2110 отражаются сборы за:</t>
  </si>
  <si>
    <t>содержание общего домохозяйства и техническое обслуживание МКД</t>
  </si>
  <si>
    <t>электроэнергия в местах общего пользования</t>
  </si>
  <si>
    <t>сборы на текущий ремонт , влюченные в квитанции ООО "ЖКС"</t>
  </si>
  <si>
    <t>сборы по дополнительным услугам , влюченные в квитанции ООО "ЖКС"</t>
  </si>
  <si>
    <t>пени за несвоевременную оплату квитанций</t>
  </si>
  <si>
    <t>сборы на текущий и капитальный ремонт по отдельным квитанциям ( цветным)</t>
  </si>
  <si>
    <t>по строке 2340 прочие поступления</t>
  </si>
  <si>
    <t>содержание общего имущества  от арендаторов</t>
  </si>
  <si>
    <t>плата за размещение рекламы на квитанциях</t>
  </si>
  <si>
    <t xml:space="preserve">плата за составление реестров </t>
  </si>
  <si>
    <t>проценты банка</t>
  </si>
  <si>
    <t>(в ред. Приказа Минфина РФ от 05.10.2011 № 124н)</t>
  </si>
  <si>
    <t>Отчет о целевом использовании полученных средств</t>
  </si>
  <si>
    <t>0710006</t>
  </si>
  <si>
    <t>Дата (год, месяц, число )</t>
  </si>
  <si>
    <t>Вид экономической деятельности</t>
  </si>
  <si>
    <t>по ОКВЭД</t>
  </si>
  <si>
    <t>Общество с ограниченной</t>
  </si>
  <si>
    <t>Единица измерения: тыс. руб.</t>
  </si>
  <si>
    <t>Наименование показателя</t>
  </si>
  <si>
    <t xml:space="preserve">За 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</si>
  <si>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</si>
  <si>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</si>
  <si>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</si>
  <si>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</si>
  <si>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</si>
  <si>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</si>
  <si>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Целевые взносы</t>
  </si>
  <si>
    <t>Добровольные имущественные взносы и пожертвования</t>
  </si>
  <si>
    <t>Прибыль от предпринимательской деятельности организации</t>
  </si>
  <si>
    <t>Прочие</t>
  </si>
  <si>
    <t>Субсидии из бюджета по теплоэнергии и ГВС</t>
  </si>
  <si>
    <t>Коммунальные платежи по теплоэнергии и ГВС</t>
  </si>
  <si>
    <t>Коммунальные платежи по ХВС и водоотведению</t>
  </si>
  <si>
    <t>Всего поступило средств</t>
  </si>
  <si>
    <t>Использовано средств</t>
  </si>
  <si>
    <t>Расходы на целевые мероприятия</t>
  </si>
  <si>
    <t>в том числе: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</si>
  <si>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</si>
  <si>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</si>
  <si>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</si>
  <si>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</si>
  <si>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</si>
  <si>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</si>
  <si>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</si>
  <si>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 транспорта 
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</si>
  <si>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</si>
  <si>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</si>
  <si>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
имущества</t>
  </si>
  <si>
    <t>Всего использовано средств</t>
  </si>
  <si>
    <t>Остаток средств на конец отчетного года</t>
  </si>
  <si>
    <t>1. Указывается отчетный период.</t>
  </si>
  <si>
    <t>2. Указывается период предыдущего года, аналогичный отчетному периоду.</t>
  </si>
  <si>
    <t>Средства по  коммунальным платежам и субсидиям, поступившим  в последние дни декабря,</t>
  </si>
  <si>
    <t xml:space="preserve">перечисляются в ресурсоснаюжающие организации в начале января следующего года. </t>
  </si>
  <si>
    <t>Причина- выдача выписок банка за последние дни года и корешков квитанций производится</t>
  </si>
  <si>
    <t>после новогодних праздников.</t>
  </si>
  <si>
    <t>Перечислено в начале января  В ОАО "Кировская теплоснабжающая компания"  1508247 руб</t>
  </si>
  <si>
    <t>в ОАО "Кировские коммуналиные системы"</t>
  </si>
  <si>
    <t>279812 руб.</t>
  </si>
  <si>
    <t>Субсидии по теплоэнергии</t>
  </si>
  <si>
    <t>за 1 кв. метр площади на 2014 год</t>
  </si>
  <si>
    <t>28б</t>
  </si>
  <si>
    <t>Средний тариф по отоплению на 2013г.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</si>
  <si>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</si>
  <si>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</si>
  <si>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</si>
  <si>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</si>
  <si>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</si>
  <si>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</si>
  <si>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</si>
  <si>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</si>
  <si>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</si>
  <si>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</si>
  <si>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</si>
  <si>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</si>
  <si>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среднегодовой</t>
  </si>
  <si>
    <t>Воровского, 145</t>
  </si>
  <si>
    <t>Воровского 70а</t>
  </si>
  <si>
    <t>Горького, 35</t>
  </si>
  <si>
    <t>Калинина, 49</t>
  </si>
  <si>
    <t>Калинина, 49а</t>
  </si>
  <si>
    <t>Косм. Волкова 10/1</t>
  </si>
  <si>
    <t>Красина, 2а</t>
  </si>
  <si>
    <t>Маклина, 29</t>
  </si>
  <si>
    <t>Менделеева, 25</t>
  </si>
  <si>
    <t>Менделеева, 34</t>
  </si>
  <si>
    <t>Милицейская, 23а</t>
  </si>
  <si>
    <t>Московская 126а</t>
  </si>
  <si>
    <t>Московская, 128</t>
  </si>
  <si>
    <t>Московская, 128а</t>
  </si>
  <si>
    <t>Московская, 152</t>
  </si>
  <si>
    <t>Некрасова, 31</t>
  </si>
  <si>
    <t>Попова, 33а</t>
  </si>
  <si>
    <t>Производственная, 5</t>
  </si>
  <si>
    <t>Производственная, 7</t>
  </si>
  <si>
    <t>Свободы, 163</t>
  </si>
  <si>
    <t>Свободы, 170</t>
  </si>
  <si>
    <t>Строителей, 50/2</t>
  </si>
  <si>
    <t>Сурикова, 13а</t>
  </si>
  <si>
    <t>Сурикова, 13б</t>
  </si>
  <si>
    <t>Сурикова, 30</t>
  </si>
  <si>
    <t>Сурикова, 32</t>
  </si>
  <si>
    <t>Тургенева, 3</t>
  </si>
  <si>
    <t>Ульяновская,12</t>
  </si>
  <si>
    <t>Ульяновская, 12/2</t>
  </si>
  <si>
    <t>Циолковского, 12</t>
  </si>
  <si>
    <t>Циолковского, 14</t>
  </si>
  <si>
    <t>Циолковского, 16</t>
  </si>
  <si>
    <t>Циолковского, 2</t>
  </si>
  <si>
    <t>Циолковского, 4</t>
  </si>
  <si>
    <t>Циолковского, 6</t>
  </si>
  <si>
    <t>Циолковского, 8</t>
  </si>
  <si>
    <t>Чапаева, 10</t>
  </si>
  <si>
    <t>Чапаева, 20</t>
  </si>
  <si>
    <t>Чапаева, 24</t>
  </si>
  <si>
    <t>Чапаева, 57а</t>
  </si>
  <si>
    <t>Преображенская 43б</t>
  </si>
  <si>
    <t>ДОМ БЕЗ ОДПУ расчитывается по нормативу</t>
  </si>
  <si>
    <t>Попова 14б</t>
  </si>
  <si>
    <t>Текущий ремонт по дополнительным соглашениям с ЖСК.ТСЖ)</t>
  </si>
  <si>
    <t>Дополнительные услуги по дополнительным соглашениям с ЖСК.ТСЖ)</t>
  </si>
  <si>
    <t>Содержание общего имущества</t>
  </si>
  <si>
    <t>Платежи за коммунальные услуги</t>
  </si>
  <si>
    <t>Вид коммунальной кслуги</t>
  </si>
  <si>
    <t>Ед. изм.</t>
  </si>
  <si>
    <t>Тариф для населения (руб)</t>
  </si>
  <si>
    <t xml:space="preserve">Решение РСТ Кировской области № 49/1 от 30.11.2012 постановление администрации г.Кирова 1130-П от 15,03,2013 </t>
  </si>
  <si>
    <t>№ п/п</t>
  </si>
  <si>
    <t>Стоимость обслуживания ( Cодержания обшего имущества )</t>
  </si>
  <si>
    <t>Тариф</t>
  </si>
  <si>
    <t>дома с общедомовым прибором учета теплоэнергии (расчет по фактическому потреблению)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</si>
</sst>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Arial Cyr"/>
      <family val="2"/>
    </font>
    <font>
      <b/>
      <sz val="11"/>
      <color indexed="8"/>
      <name val="Calibri"/>
      <family val="2"/>
    </font>
    <font>
      <b/>
      <sz val="10"/>
      <name val="Arial Cyr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15" applyAlignment="1">
      <alignment horizontal="center"/>
      <protection/>
    </xf>
    <xf numFmtId="0" fontId="1" fillId="0" borderId="0" xfId="15">
      <alignment/>
      <protection/>
    </xf>
    <xf numFmtId="0" fontId="1" fillId="0" borderId="1" xfId="15" applyBorder="1">
      <alignment/>
      <protection/>
    </xf>
    <xf numFmtId="1" fontId="1" fillId="0" borderId="0" xfId="15" applyNumberFormat="1">
      <alignment/>
      <protection/>
    </xf>
    <xf numFmtId="1" fontId="6" fillId="0" borderId="0" xfId="15" applyNumberFormat="1" applyFont="1">
      <alignment/>
      <protection/>
    </xf>
    <xf numFmtId="0" fontId="6" fillId="2" borderId="0" xfId="15" applyFont="1" applyFill="1">
      <alignment/>
      <protection/>
    </xf>
    <xf numFmtId="0" fontId="6" fillId="0" borderId="0" xfId="15" applyFont="1">
      <alignment/>
      <protection/>
    </xf>
    <xf numFmtId="0" fontId="1" fillId="2" borderId="0" xfId="15" applyFont="1" applyFill="1">
      <alignment/>
      <protection/>
    </xf>
    <xf numFmtId="0" fontId="1" fillId="0" borderId="0" xfId="15" applyFill="1" applyBorder="1">
      <alignment/>
      <protection/>
    </xf>
    <xf numFmtId="0" fontId="1" fillId="0" borderId="0" xfId="15" applyAlignment="1">
      <alignment wrapText="1"/>
      <protection/>
    </xf>
    <xf numFmtId="0" fontId="0" fillId="0" borderId="0" xfId="15" applyFont="1" applyFill="1">
      <alignment/>
      <protection/>
    </xf>
    <xf numFmtId="0" fontId="8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10" fillId="0" borderId="0" xfId="15" applyFont="1" applyFill="1">
      <alignment/>
      <protection/>
    </xf>
    <xf numFmtId="0" fontId="11" fillId="0" borderId="0" xfId="15" applyFont="1" applyFill="1" applyAlignment="1">
      <alignment horizontal="center"/>
      <protection/>
    </xf>
    <xf numFmtId="0" fontId="11" fillId="0" borderId="0" xfId="15" applyFont="1" applyFill="1">
      <alignment/>
      <protection/>
    </xf>
    <xf numFmtId="0" fontId="12" fillId="0" borderId="0" xfId="15" applyFont="1" applyFill="1">
      <alignment/>
      <protection/>
    </xf>
    <xf numFmtId="0" fontId="11" fillId="0" borderId="0" xfId="15" applyFont="1" applyFill="1" applyAlignment="1">
      <alignment horizontal="right"/>
      <protection/>
    </xf>
    <xf numFmtId="0" fontId="12" fillId="0" borderId="0" xfId="15" applyFont="1" applyFill="1" applyAlignment="1">
      <alignment horizontal="right"/>
      <protection/>
    </xf>
    <xf numFmtId="0" fontId="12" fillId="0" borderId="0" xfId="15" applyFont="1" applyFill="1" applyAlignment="1">
      <alignment/>
      <protection/>
    </xf>
    <xf numFmtId="0" fontId="12" fillId="0" borderId="0" xfId="15" applyFont="1" applyFill="1" applyAlignment="1">
      <alignment wrapText="1"/>
      <protection/>
    </xf>
    <xf numFmtId="0" fontId="12" fillId="0" borderId="0" xfId="15" applyFont="1" applyFill="1" applyAlignment="1">
      <alignment horizontal="right" wrapText="1"/>
      <protection/>
    </xf>
    <xf numFmtId="0" fontId="12" fillId="0" borderId="2" xfId="15" applyFont="1" applyFill="1" applyBorder="1">
      <alignment/>
      <protection/>
    </xf>
    <xf numFmtId="0" fontId="0" fillId="0" borderId="3" xfId="15" applyFont="1" applyFill="1" applyBorder="1">
      <alignment/>
      <protection/>
    </xf>
    <xf numFmtId="0" fontId="12" fillId="0" borderId="4" xfId="15" applyFont="1" applyFill="1" applyBorder="1">
      <alignment/>
      <protection/>
    </xf>
    <xf numFmtId="0" fontId="12" fillId="0" borderId="2" xfId="15" applyFont="1" applyFill="1" applyBorder="1" applyAlignment="1">
      <alignment horizontal="right"/>
      <protection/>
    </xf>
    <xf numFmtId="0" fontId="12" fillId="0" borderId="5" xfId="15" applyFont="1" applyFill="1" applyBorder="1">
      <alignment/>
      <protection/>
    </xf>
    <xf numFmtId="0" fontId="12" fillId="0" borderId="0" xfId="15" applyFont="1" applyFill="1" applyBorder="1">
      <alignment/>
      <protection/>
    </xf>
    <xf numFmtId="0" fontId="12" fillId="0" borderId="1" xfId="15" applyFont="1" applyFill="1" applyBorder="1">
      <alignment/>
      <protection/>
    </xf>
    <xf numFmtId="0" fontId="12" fillId="0" borderId="6" xfId="15" applyFont="1" applyFill="1" applyBorder="1">
      <alignment/>
      <protection/>
    </xf>
    <xf numFmtId="0" fontId="12" fillId="0" borderId="0" xfId="15" applyFont="1" applyFill="1" applyBorder="1" applyAlignment="1">
      <alignment horizontal="center"/>
      <protection/>
    </xf>
    <xf numFmtId="0" fontId="12" fillId="0" borderId="7" xfId="15" applyFont="1" applyFill="1" applyBorder="1">
      <alignment/>
      <protection/>
    </xf>
    <xf numFmtId="0" fontId="12" fillId="0" borderId="8" xfId="15" applyFont="1" applyFill="1" applyBorder="1">
      <alignment/>
      <protection/>
    </xf>
    <xf numFmtId="0" fontId="12" fillId="0" borderId="9" xfId="15" applyFont="1" applyFill="1" applyBorder="1" applyAlignment="1">
      <alignment vertical="center"/>
      <protection/>
    </xf>
    <xf numFmtId="0" fontId="12" fillId="0" borderId="0" xfId="15" applyFont="1" applyFill="1" applyAlignment="1">
      <alignment vertical="center"/>
      <protection/>
    </xf>
    <xf numFmtId="0" fontId="12" fillId="0" borderId="7" xfId="15" applyFont="1" applyFill="1" applyBorder="1" applyAlignment="1">
      <alignment vertical="center"/>
      <protection/>
    </xf>
    <xf numFmtId="0" fontId="15" fillId="0" borderId="0" xfId="15" applyFont="1" applyFill="1">
      <alignment/>
      <protection/>
    </xf>
    <xf numFmtId="0" fontId="16" fillId="0" borderId="0" xfId="15" applyFont="1" applyFill="1" applyAlignment="1">
      <alignment vertical="top"/>
      <protection/>
    </xf>
    <xf numFmtId="0" fontId="15" fillId="0" borderId="0" xfId="15" applyFont="1" applyFill="1" applyAlignment="1">
      <alignment vertical="top"/>
      <protection/>
    </xf>
    <xf numFmtId="0" fontId="17" fillId="0" borderId="0" xfId="15" applyFont="1" applyFill="1">
      <alignment/>
      <protection/>
    </xf>
    <xf numFmtId="0" fontId="0" fillId="0" borderId="0" xfId="15" applyFont="1">
      <alignment/>
      <protection/>
    </xf>
    <xf numFmtId="0" fontId="11" fillId="0" borderId="0" xfId="15" applyFont="1">
      <alignment/>
      <protection/>
    </xf>
    <xf numFmtId="0" fontId="18" fillId="0" borderId="0" xfId="15" applyFont="1">
      <alignment/>
      <protection/>
    </xf>
    <xf numFmtId="0" fontId="12" fillId="0" borderId="0" xfId="15" applyFont="1">
      <alignment/>
      <protection/>
    </xf>
    <xf numFmtId="0" fontId="18" fillId="0" borderId="0" xfId="15" applyFont="1" applyAlignment="1">
      <alignment horizontal="right"/>
      <protection/>
    </xf>
    <xf numFmtId="0" fontId="12" fillId="0" borderId="0" xfId="15" applyFont="1" applyAlignment="1">
      <alignment horizontal="right"/>
      <protection/>
    </xf>
    <xf numFmtId="0" fontId="12" fillId="0" borderId="0" xfId="15" applyFont="1" applyAlignment="1">
      <alignment/>
      <protection/>
    </xf>
    <xf numFmtId="0" fontId="12" fillId="0" borderId="0" xfId="15" applyFont="1" applyAlignment="1">
      <alignment wrapText="1"/>
      <protection/>
    </xf>
    <xf numFmtId="0" fontId="12" fillId="0" borderId="0" xfId="15" applyFont="1" applyAlignment="1">
      <alignment horizontal="right" wrapText="1"/>
      <protection/>
    </xf>
    <xf numFmtId="0" fontId="12" fillId="0" borderId="8" xfId="15" applyFont="1" applyBorder="1">
      <alignment/>
      <protection/>
    </xf>
    <xf numFmtId="0" fontId="12" fillId="0" borderId="9" xfId="15" applyFont="1" applyBorder="1" applyAlignment="1">
      <alignment vertical="center"/>
      <protection/>
    </xf>
    <xf numFmtId="0" fontId="12" fillId="0" borderId="0" xfId="15" applyFont="1" applyAlignment="1">
      <alignment vertical="center"/>
      <protection/>
    </xf>
    <xf numFmtId="0" fontId="12" fillId="0" borderId="7" xfId="15" applyFont="1" applyBorder="1" applyAlignment="1">
      <alignment vertical="center"/>
      <protection/>
    </xf>
    <xf numFmtId="0" fontId="12" fillId="0" borderId="4" xfId="15" applyFont="1" applyBorder="1">
      <alignment/>
      <protection/>
    </xf>
    <xf numFmtId="0" fontId="12" fillId="0" borderId="7" xfId="15" applyFont="1" applyBorder="1">
      <alignment/>
      <protection/>
    </xf>
    <xf numFmtId="0" fontId="12" fillId="0" borderId="8" xfId="15" applyFont="1" applyBorder="1" applyAlignment="1">
      <alignment vertical="center"/>
      <protection/>
    </xf>
    <xf numFmtId="0" fontId="15" fillId="0" borderId="0" xfId="15" applyFont="1">
      <alignment/>
      <protection/>
    </xf>
    <xf numFmtId="0" fontId="16" fillId="0" borderId="0" xfId="15" applyFont="1" applyFill="1">
      <alignment/>
      <protection/>
    </xf>
    <xf numFmtId="0" fontId="19" fillId="0" borderId="0" xfId="15" applyFont="1" applyFill="1" applyAlignment="1">
      <alignment/>
      <protection/>
    </xf>
    <xf numFmtId="0" fontId="19" fillId="0" borderId="0" xfId="15" applyFont="1" applyFill="1" applyAlignment="1">
      <alignment horizontal="right"/>
      <protection/>
    </xf>
    <xf numFmtId="0" fontId="11" fillId="0" borderId="0" xfId="15" applyFont="1" applyFill="1" applyAlignment="1">
      <alignment horizontal="left"/>
      <protection/>
    </xf>
    <xf numFmtId="0" fontId="18" fillId="0" borderId="0" xfId="15" applyFont="1" applyFill="1">
      <alignment/>
      <protection/>
    </xf>
    <xf numFmtId="0" fontId="12" fillId="0" borderId="0" xfId="15" applyFont="1" applyFill="1" applyAlignment="1">
      <alignment horizontal="left"/>
      <protection/>
    </xf>
    <xf numFmtId="0" fontId="1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Alignment="1">
      <alignment/>
      <protection/>
    </xf>
    <xf numFmtId="0" fontId="0" fillId="0" borderId="4" xfId="15" applyFont="1" applyFill="1" applyBorder="1" applyAlignment="1">
      <alignment horizontal="left"/>
      <protection/>
    </xf>
    <xf numFmtId="0" fontId="0" fillId="0" borderId="2" xfId="15" applyFont="1" applyFill="1" applyBorder="1" applyAlignment="1">
      <alignment/>
      <protection/>
    </xf>
    <xf numFmtId="0" fontId="0" fillId="0" borderId="2" xfId="15" applyFont="1" applyFill="1" applyBorder="1" applyAlignment="1">
      <alignment horizontal="left"/>
      <protection/>
    </xf>
    <xf numFmtId="0" fontId="0" fillId="0" borderId="2" xfId="15" applyFont="1" applyFill="1" applyBorder="1" applyAlignment="1">
      <alignment horizontal="right"/>
      <protection/>
    </xf>
    <xf numFmtId="0" fontId="0" fillId="0" borderId="5" xfId="15" applyFont="1" applyFill="1" applyBorder="1" applyAlignment="1">
      <alignment horizontal="left"/>
      <protection/>
    </xf>
    <xf numFmtId="0" fontId="0" fillId="0" borderId="6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right"/>
      <protection/>
    </xf>
    <xf numFmtId="0" fontId="0" fillId="0" borderId="0" xfId="15" applyFont="1" applyFill="1" applyBorder="1">
      <alignment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" xfId="15" applyFont="1" applyFill="1" applyBorder="1" applyAlignment="1">
      <alignment horizontal="left"/>
      <protection/>
    </xf>
    <xf numFmtId="0" fontId="0" fillId="0" borderId="7" xfId="15" applyFont="1" applyFill="1" applyBorder="1" applyAlignment="1">
      <alignment/>
      <protection/>
    </xf>
    <xf numFmtId="0" fontId="0" fillId="0" borderId="10" xfId="15" applyFont="1" applyFill="1" applyBorder="1" applyAlignment="1">
      <alignment horizontal="left"/>
      <protection/>
    </xf>
    <xf numFmtId="0" fontId="0" fillId="0" borderId="8" xfId="15" applyFont="1" applyFill="1" applyBorder="1" applyAlignment="1">
      <alignment/>
      <protection/>
    </xf>
    <xf numFmtId="0" fontId="0" fillId="0" borderId="3" xfId="15" applyFont="1" applyFill="1" applyBorder="1" applyAlignment="1">
      <alignment horizontal="left"/>
      <protection/>
    </xf>
    <xf numFmtId="0" fontId="0" fillId="0" borderId="8" xfId="15" applyFont="1" applyFill="1" applyBorder="1" applyAlignment="1">
      <alignment horizontal="center"/>
      <protection/>
    </xf>
    <xf numFmtId="0" fontId="0" fillId="0" borderId="3" xfId="15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17" fillId="0" borderId="3" xfId="15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0" fontId="17" fillId="0" borderId="10" xfId="15" applyFont="1" applyFill="1" applyBorder="1" applyAlignment="1">
      <alignment horizontal="center"/>
      <protection/>
    </xf>
    <xf numFmtId="0" fontId="0" fillId="0" borderId="7" xfId="15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right"/>
      <protection/>
    </xf>
    <xf numFmtId="0" fontId="0" fillId="0" borderId="8" xfId="15" applyFont="1" applyFill="1" applyBorder="1" applyAlignment="1">
      <alignment horizontal="right"/>
      <protection/>
    </xf>
    <xf numFmtId="0" fontId="0" fillId="0" borderId="14" xfId="15" applyFont="1" applyFill="1" applyBorder="1" applyAlignment="1">
      <alignment horizontal="left"/>
      <protection/>
    </xf>
    <xf numFmtId="0" fontId="0" fillId="0" borderId="7" xfId="15" applyFont="1" applyFill="1" applyBorder="1" applyAlignment="1">
      <alignment horizontal="left" indent="1"/>
      <protection/>
    </xf>
    <xf numFmtId="0" fontId="0" fillId="0" borderId="8" xfId="15" applyFont="1" applyFill="1" applyBorder="1" applyAlignment="1">
      <alignment horizontal="left" indent="1"/>
      <protection/>
    </xf>
    <xf numFmtId="0" fontId="0" fillId="0" borderId="3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right"/>
      <protection/>
    </xf>
    <xf numFmtId="0" fontId="0" fillId="0" borderId="10" xfId="15" applyFont="1" applyFill="1" applyBorder="1" applyAlignment="1">
      <alignment horizontal="right"/>
      <protection/>
    </xf>
    <xf numFmtId="0" fontId="0" fillId="0" borderId="7" xfId="15" applyFont="1" applyFill="1" applyBorder="1" applyAlignment="1">
      <alignment horizontal="right"/>
      <protection/>
    </xf>
    <xf numFmtId="0" fontId="0" fillId="0" borderId="3" xfId="15" applyFont="1" applyFill="1" applyBorder="1" applyAlignment="1">
      <alignment horizontal="right"/>
      <protection/>
    </xf>
    <xf numFmtId="0" fontId="0" fillId="0" borderId="0" xfId="15" applyFont="1" applyFill="1" applyBorder="1" applyAlignment="1">
      <alignment horizontal="left" indent="1"/>
      <protection/>
    </xf>
    <xf numFmtId="0" fontId="0" fillId="0" borderId="0" xfId="15" applyFont="1" applyFill="1" applyBorder="1" applyAlignment="1">
      <alignment horizontal="center"/>
      <protection/>
    </xf>
    <xf numFmtId="0" fontId="12" fillId="0" borderId="0" xfId="15" applyFont="1" applyFill="1" applyAlignment="1">
      <alignment horizontal="left" vertical="top"/>
      <protection/>
    </xf>
    <xf numFmtId="0" fontId="15" fillId="0" borderId="0" xfId="15" applyFont="1" applyFill="1" applyAlignment="1">
      <alignment horizontal="center" vertical="top"/>
      <protection/>
    </xf>
    <xf numFmtId="0" fontId="23" fillId="0" borderId="16" xfId="15" applyFont="1" applyBorder="1">
      <alignment/>
      <protection/>
    </xf>
    <xf numFmtId="0" fontId="22" fillId="0" borderId="16" xfId="15" applyFont="1" applyBorder="1">
      <alignment/>
      <protection/>
    </xf>
    <xf numFmtId="0" fontId="1" fillId="0" borderId="0" xfId="15" applyBorder="1">
      <alignment/>
      <protection/>
    </xf>
    <xf numFmtId="0" fontId="12" fillId="0" borderId="8" xfId="15" applyFont="1" applyFill="1" applyBorder="1" applyAlignment="1">
      <alignment horizontal="right"/>
      <protection/>
    </xf>
    <xf numFmtId="0" fontId="12" fillId="0" borderId="14" xfId="15" applyFont="1" applyFill="1" applyBorder="1" applyAlignment="1">
      <alignment horizontal="left"/>
      <protection/>
    </xf>
    <xf numFmtId="0" fontId="12" fillId="0" borderId="3" xfId="15" applyFont="1" applyFill="1" applyBorder="1" applyAlignment="1">
      <alignment horizontal="center"/>
      <protection/>
    </xf>
    <xf numFmtId="0" fontId="12" fillId="0" borderId="11" xfId="15" applyFont="1" applyFill="1" applyBorder="1" applyAlignment="1">
      <alignment horizontal="left"/>
      <protection/>
    </xf>
    <xf numFmtId="0" fontId="12" fillId="0" borderId="17" xfId="15" applyFont="1" applyFill="1" applyBorder="1" applyAlignment="1">
      <alignment horizontal="center"/>
      <protection/>
    </xf>
    <xf numFmtId="0" fontId="12" fillId="0" borderId="18" xfId="15" applyFont="1" applyFill="1" applyBorder="1" applyAlignment="1">
      <alignment horizontal="center"/>
      <protection/>
    </xf>
    <xf numFmtId="0" fontId="12" fillId="0" borderId="19" xfId="15" applyFont="1" applyFill="1" applyBorder="1" applyAlignment="1">
      <alignment horizontal="center"/>
      <protection/>
    </xf>
    <xf numFmtId="49" fontId="12" fillId="0" borderId="20" xfId="15" applyNumberFormat="1" applyFont="1" applyFill="1" applyBorder="1" applyAlignment="1">
      <alignment horizontal="center"/>
      <protection/>
    </xf>
    <xf numFmtId="0" fontId="14" fillId="0" borderId="6" xfId="15" applyFont="1" applyFill="1" applyBorder="1" applyAlignment="1">
      <alignment horizontal="center"/>
      <protection/>
    </xf>
    <xf numFmtId="49" fontId="12" fillId="0" borderId="21" xfId="15" applyNumberFormat="1" applyFont="1" applyFill="1" applyBorder="1" applyAlignment="1">
      <alignment horizontal="center"/>
      <protection/>
    </xf>
    <xf numFmtId="0" fontId="12" fillId="0" borderId="22" xfId="15" applyFont="1" applyFill="1" applyBorder="1" applyAlignment="1">
      <alignment horizontal="center"/>
      <protection/>
    </xf>
    <xf numFmtId="0" fontId="12" fillId="0" borderId="21" xfId="15" applyFont="1" applyFill="1" applyBorder="1" applyAlignment="1">
      <alignment horizontal="center"/>
      <protection/>
    </xf>
    <xf numFmtId="0" fontId="12" fillId="0" borderId="10" xfId="15" applyFont="1" applyFill="1" applyBorder="1">
      <alignment/>
      <protection/>
    </xf>
    <xf numFmtId="0" fontId="12" fillId="0" borderId="23" xfId="15" applyFont="1" applyFill="1" applyBorder="1" applyAlignment="1">
      <alignment horizontal="center"/>
      <protection/>
    </xf>
    <xf numFmtId="49" fontId="12" fillId="0" borderId="24" xfId="15" applyNumberFormat="1" applyFont="1" applyFill="1" applyBorder="1" applyAlignment="1">
      <alignment horizontal="center"/>
      <protection/>
    </xf>
    <xf numFmtId="0" fontId="12" fillId="0" borderId="25" xfId="15" applyFont="1" applyFill="1" applyBorder="1" applyAlignment="1">
      <alignment vertical="center" wrapText="1"/>
      <protection/>
    </xf>
    <xf numFmtId="49" fontId="12" fillId="0" borderId="26" xfId="15" applyNumberFormat="1" applyFont="1" applyFill="1" applyBorder="1" applyAlignment="1">
      <alignment horizontal="center" wrapText="1"/>
      <protection/>
    </xf>
    <xf numFmtId="0" fontId="12" fillId="0" borderId="0" xfId="15" applyFont="1" applyFill="1" applyBorder="1" applyAlignment="1">
      <alignment horizontal="right"/>
      <protection/>
    </xf>
    <xf numFmtId="49" fontId="12" fillId="0" borderId="10" xfId="15" applyNumberFormat="1" applyFont="1" applyFill="1" applyBorder="1" applyAlignment="1">
      <alignment horizontal="left"/>
      <protection/>
    </xf>
    <xf numFmtId="0" fontId="16" fillId="0" borderId="0" xfId="15" applyFont="1" applyFill="1" applyBorder="1" applyAlignment="1">
      <alignment horizontal="justify" vertical="top" wrapText="1"/>
      <protection/>
    </xf>
    <xf numFmtId="49" fontId="12" fillId="0" borderId="10" xfId="15" applyNumberFormat="1" applyFont="1" applyFill="1" applyBorder="1" applyAlignment="1">
      <alignment horizontal="center"/>
      <protection/>
    </xf>
    <xf numFmtId="0" fontId="12" fillId="0" borderId="0" xfId="15" applyFont="1" applyFill="1" applyBorder="1">
      <alignment/>
      <protection/>
    </xf>
    <xf numFmtId="0" fontId="12" fillId="0" borderId="10" xfId="15" applyFont="1" applyFill="1" applyBorder="1" applyAlignment="1">
      <alignment horizontal="center"/>
      <protection/>
    </xf>
    <xf numFmtId="0" fontId="15" fillId="0" borderId="2" xfId="15" applyFont="1" applyFill="1" applyBorder="1" applyAlignment="1">
      <alignment horizontal="center"/>
      <protection/>
    </xf>
    <xf numFmtId="0" fontId="12" fillId="0" borderId="18" xfId="15" applyFont="1" applyFill="1" applyBorder="1" applyAlignment="1">
      <alignment horizontal="center" vertical="center"/>
      <protection/>
    </xf>
    <xf numFmtId="0" fontId="12" fillId="0" borderId="19" xfId="15" applyFont="1" applyFill="1" applyBorder="1" applyAlignment="1">
      <alignment horizontal="center" vertical="center"/>
      <protection/>
    </xf>
    <xf numFmtId="49" fontId="14" fillId="0" borderId="16" xfId="15" applyNumberFormat="1" applyFont="1" applyFill="1" applyBorder="1" applyAlignment="1">
      <alignment horizontal="center"/>
      <protection/>
    </xf>
    <xf numFmtId="0" fontId="14" fillId="0" borderId="3" xfId="15" applyFont="1" applyFill="1" applyBorder="1">
      <alignment/>
      <protection/>
    </xf>
    <xf numFmtId="49" fontId="12" fillId="0" borderId="27" xfId="15" applyNumberFormat="1" applyFont="1" applyFill="1" applyBorder="1" applyAlignment="1">
      <alignment horizontal="center"/>
      <protection/>
    </xf>
    <xf numFmtId="0" fontId="14" fillId="0" borderId="28" xfId="15" applyFont="1" applyFill="1" applyBorder="1" applyAlignment="1">
      <alignment horizontal="center"/>
      <protection/>
    </xf>
    <xf numFmtId="0" fontId="14" fillId="0" borderId="29" xfId="15" applyFont="1" applyFill="1" applyBorder="1" applyAlignment="1">
      <alignment horizontal="center"/>
      <protection/>
    </xf>
    <xf numFmtId="0" fontId="14" fillId="0" borderId="30" xfId="15" applyFont="1" applyFill="1" applyBorder="1" applyAlignment="1">
      <alignment horizontal="center"/>
      <protection/>
    </xf>
    <xf numFmtId="49" fontId="12" fillId="0" borderId="16" xfId="15" applyNumberFormat="1" applyFont="1" applyFill="1" applyBorder="1" applyAlignment="1">
      <alignment horizontal="center" vertical="center"/>
      <protection/>
    </xf>
    <xf numFmtId="0" fontId="12" fillId="0" borderId="10" xfId="15" applyFont="1" applyFill="1" applyBorder="1" applyAlignment="1">
      <alignment vertical="center"/>
      <protection/>
    </xf>
    <xf numFmtId="49" fontId="12" fillId="0" borderId="31" xfId="15" applyNumberFormat="1" applyFont="1" applyFill="1" applyBorder="1" applyAlignment="1">
      <alignment horizontal="center"/>
      <protection/>
    </xf>
    <xf numFmtId="0" fontId="12" fillId="0" borderId="23" xfId="15" applyFont="1" applyFill="1" applyBorder="1" applyAlignment="1">
      <alignment horizontal="center" vertical="center"/>
      <protection/>
    </xf>
    <xf numFmtId="0" fontId="12" fillId="0" borderId="16" xfId="15" applyFont="1" applyFill="1" applyBorder="1" applyAlignment="1">
      <alignment horizontal="center"/>
      <protection/>
    </xf>
    <xf numFmtId="0" fontId="12" fillId="0" borderId="27" xfId="15" applyFont="1" applyFill="1" applyBorder="1" applyAlignment="1">
      <alignment horizontal="center"/>
      <protection/>
    </xf>
    <xf numFmtId="0" fontId="12" fillId="0" borderId="25" xfId="15" applyFont="1" applyFill="1" applyBorder="1" applyAlignment="1">
      <alignment vertical="center"/>
      <protection/>
    </xf>
    <xf numFmtId="49" fontId="12" fillId="0" borderId="26" xfId="15" applyNumberFormat="1" applyFont="1" applyFill="1" applyBorder="1" applyAlignment="1">
      <alignment horizontal="center"/>
      <protection/>
    </xf>
    <xf numFmtId="0" fontId="12" fillId="0" borderId="32" xfId="15" applyFont="1" applyFill="1" applyBorder="1" applyAlignment="1">
      <alignment horizontal="center" vertical="center"/>
      <protection/>
    </xf>
    <xf numFmtId="0" fontId="12" fillId="0" borderId="33" xfId="15" applyFont="1" applyFill="1" applyBorder="1" applyAlignment="1">
      <alignment horizontal="center" vertical="center"/>
      <protection/>
    </xf>
    <xf numFmtId="0" fontId="12" fillId="0" borderId="26" xfId="15" applyFont="1" applyFill="1" applyBorder="1" applyAlignment="1">
      <alignment horizontal="center" vertical="center"/>
      <protection/>
    </xf>
    <xf numFmtId="49" fontId="12" fillId="0" borderId="16" xfId="15" applyNumberFormat="1" applyFont="1" applyFill="1" applyBorder="1" applyAlignment="1">
      <alignment horizontal="center"/>
      <protection/>
    </xf>
    <xf numFmtId="0" fontId="12" fillId="0" borderId="3" xfId="15" applyFont="1" applyFill="1" applyBorder="1">
      <alignment/>
      <protection/>
    </xf>
    <xf numFmtId="0" fontId="12" fillId="0" borderId="13" xfId="15" applyFont="1" applyFill="1" applyBorder="1" applyAlignment="1">
      <alignment horizontal="right"/>
      <protection/>
    </xf>
    <xf numFmtId="0" fontId="12" fillId="0" borderId="12" xfId="15" applyFont="1" applyFill="1" applyBorder="1" applyAlignment="1">
      <alignment wrapText="1"/>
      <protection/>
    </xf>
    <xf numFmtId="0" fontId="12" fillId="0" borderId="3" xfId="15" applyFont="1" applyFill="1" applyBorder="1" applyAlignment="1">
      <alignment wrapText="1"/>
      <protection/>
    </xf>
    <xf numFmtId="49" fontId="12" fillId="0" borderId="27" xfId="15" applyNumberFormat="1" applyFont="1" applyFill="1" applyBorder="1" applyAlignment="1">
      <alignment horizontal="center" wrapText="1"/>
      <protection/>
    </xf>
    <xf numFmtId="0" fontId="12" fillId="0" borderId="34" xfId="15" applyFont="1" applyFill="1" applyBorder="1" applyAlignment="1">
      <alignment horizontal="center"/>
      <protection/>
    </xf>
    <xf numFmtId="0" fontId="12" fillId="0" borderId="0" xfId="15" applyFont="1" applyFill="1" applyBorder="1" applyAlignment="1">
      <alignment horizontal="center"/>
      <protection/>
    </xf>
    <xf numFmtId="0" fontId="14" fillId="0" borderId="4" xfId="15" applyFont="1" applyFill="1" applyBorder="1" applyAlignment="1">
      <alignment horizontal="center"/>
      <protection/>
    </xf>
    <xf numFmtId="0" fontId="12" fillId="0" borderId="35" xfId="15" applyFont="1" applyFill="1" applyBorder="1" applyAlignment="1">
      <alignment horizontal="center"/>
      <protection/>
    </xf>
    <xf numFmtId="0" fontId="12" fillId="0" borderId="36" xfId="15" applyFont="1" applyFill="1" applyBorder="1" applyAlignment="1">
      <alignment horizontal="center"/>
      <protection/>
    </xf>
    <xf numFmtId="0" fontId="12" fillId="0" borderId="31" xfId="15" applyFont="1" applyFill="1" applyBorder="1" applyAlignment="1">
      <alignment horizontal="center"/>
      <protection/>
    </xf>
    <xf numFmtId="0" fontId="12" fillId="0" borderId="16" xfId="15" applyFont="1" applyFill="1" applyBorder="1" applyAlignment="1">
      <alignment horizontal="center" vertical="center" wrapText="1"/>
      <protection/>
    </xf>
    <xf numFmtId="0" fontId="12" fillId="0" borderId="16" xfId="15" applyFont="1" applyFill="1" applyBorder="1" applyAlignment="1">
      <alignment horizontal="center" vertical="center"/>
      <protection/>
    </xf>
    <xf numFmtId="49" fontId="12" fillId="0" borderId="3" xfId="15" applyNumberFormat="1" applyFont="1" applyFill="1" applyBorder="1" applyAlignment="1">
      <alignment horizontal="center"/>
      <protection/>
    </xf>
    <xf numFmtId="0" fontId="12" fillId="0" borderId="37" xfId="15" applyFont="1" applyFill="1" applyBorder="1" applyAlignment="1">
      <alignment horizontal="center"/>
      <protection/>
    </xf>
    <xf numFmtId="0" fontId="12" fillId="0" borderId="6" xfId="15" applyFont="1" applyFill="1" applyBorder="1" applyAlignment="1">
      <alignment horizontal="right"/>
      <protection/>
    </xf>
    <xf numFmtId="49" fontId="12" fillId="0" borderId="3" xfId="15" applyNumberFormat="1" applyFont="1" applyFill="1" applyBorder="1" applyAlignment="1">
      <alignment horizontal="left"/>
      <protection/>
    </xf>
    <xf numFmtId="0" fontId="12" fillId="0" borderId="10" xfId="15" applyFont="1" applyFill="1" applyBorder="1" applyAlignment="1">
      <alignment horizontal="left" vertical="center"/>
      <protection/>
    </xf>
    <xf numFmtId="0" fontId="12" fillId="0" borderId="25" xfId="15" applyFont="1" applyFill="1" applyBorder="1" applyAlignment="1">
      <alignment horizontal="left" vertical="center"/>
      <protection/>
    </xf>
    <xf numFmtId="0" fontId="12" fillId="0" borderId="3" xfId="15" applyFont="1" applyFill="1" applyBorder="1" applyAlignment="1">
      <alignment horizontal="left" wrapText="1"/>
      <protection/>
    </xf>
    <xf numFmtId="0" fontId="12" fillId="0" borderId="3" xfId="15" applyFont="1" applyFill="1" applyBorder="1" applyAlignment="1">
      <alignment horizontal="left"/>
      <protection/>
    </xf>
    <xf numFmtId="49" fontId="12" fillId="0" borderId="38" xfId="15" applyNumberFormat="1" applyFont="1" applyFill="1" applyBorder="1" applyAlignment="1">
      <alignment horizontal="center"/>
      <protection/>
    </xf>
    <xf numFmtId="49" fontId="12" fillId="0" borderId="17" xfId="15" applyNumberFormat="1" applyFont="1" applyFill="1" applyBorder="1" applyAlignment="1">
      <alignment horizontal="center"/>
      <protection/>
    </xf>
    <xf numFmtId="49" fontId="12" fillId="0" borderId="39" xfId="15" applyNumberFormat="1" applyFont="1" applyFill="1" applyBorder="1" applyAlignment="1">
      <alignment horizontal="center"/>
      <protection/>
    </xf>
    <xf numFmtId="49" fontId="12" fillId="0" borderId="40" xfId="15" applyNumberFormat="1" applyFont="1" applyFill="1" applyBorder="1" applyAlignment="1">
      <alignment horizontal="center"/>
      <protection/>
    </xf>
    <xf numFmtId="0" fontId="10" fillId="0" borderId="0" xfId="15" applyFont="1" applyFill="1" applyBorder="1" applyAlignment="1">
      <alignment horizontal="center"/>
      <protection/>
    </xf>
    <xf numFmtId="0" fontId="11" fillId="0" borderId="0" xfId="15" applyFont="1" applyFill="1" applyBorder="1" applyAlignment="1">
      <alignment horizontal="center"/>
      <protection/>
    </xf>
    <xf numFmtId="49" fontId="11" fillId="0" borderId="10" xfId="15" applyNumberFormat="1" applyFont="1" applyFill="1" applyBorder="1" applyAlignment="1">
      <alignment horizontal="center"/>
      <protection/>
    </xf>
    <xf numFmtId="0" fontId="11" fillId="0" borderId="0" xfId="15" applyFont="1" applyFill="1" applyBorder="1" applyAlignment="1">
      <alignment horizontal="right"/>
      <protection/>
    </xf>
    <xf numFmtId="49" fontId="11" fillId="0" borderId="10" xfId="15" applyNumberFormat="1" applyFont="1" applyFill="1" applyBorder="1" applyAlignment="1">
      <alignment horizontal="left"/>
      <protection/>
    </xf>
    <xf numFmtId="0" fontId="12" fillId="0" borderId="0" xfId="15" applyFont="1" applyBorder="1" applyAlignment="1">
      <alignment horizontal="right"/>
      <protection/>
    </xf>
    <xf numFmtId="49" fontId="12" fillId="0" borderId="10" xfId="15" applyNumberFormat="1" applyFont="1" applyBorder="1" applyAlignment="1">
      <alignment horizontal="left"/>
      <protection/>
    </xf>
    <xf numFmtId="0" fontId="16" fillId="0" borderId="0" xfId="15" applyFont="1" applyFill="1" applyBorder="1" applyAlignment="1">
      <alignment horizontal="justify" wrapText="1"/>
      <protection/>
    </xf>
    <xf numFmtId="49" fontId="12" fillId="0" borderId="10" xfId="15" applyNumberFormat="1" applyFont="1" applyBorder="1" applyAlignment="1">
      <alignment horizontal="center"/>
      <protection/>
    </xf>
    <xf numFmtId="0" fontId="12" fillId="0" borderId="0" xfId="15" applyFont="1" applyBorder="1">
      <alignment/>
      <protection/>
    </xf>
    <xf numFmtId="0" fontId="12" fillId="0" borderId="10" xfId="15" applyFont="1" applyBorder="1" applyAlignment="1">
      <alignment horizontal="center"/>
      <protection/>
    </xf>
    <xf numFmtId="0" fontId="15" fillId="0" borderId="2" xfId="15" applyFont="1" applyBorder="1" applyAlignment="1">
      <alignment horizontal="center"/>
      <protection/>
    </xf>
    <xf numFmtId="0" fontId="12" fillId="0" borderId="27" xfId="15" applyFont="1" applyBorder="1" applyAlignment="1">
      <alignment horizontal="center"/>
      <protection/>
    </xf>
    <xf numFmtId="49" fontId="12" fillId="0" borderId="16" xfId="15" applyNumberFormat="1" applyFont="1" applyBorder="1" applyAlignment="1">
      <alignment horizontal="center" vertical="center"/>
      <protection/>
    </xf>
    <xf numFmtId="0" fontId="12" fillId="0" borderId="11" xfId="15" applyFont="1" applyBorder="1" applyAlignment="1">
      <alignment vertical="center"/>
      <protection/>
    </xf>
    <xf numFmtId="49" fontId="12" fillId="0" borderId="27" xfId="15" applyNumberFormat="1" applyFont="1" applyBorder="1" applyAlignment="1">
      <alignment horizontal="center" vertical="center"/>
      <protection/>
    </xf>
    <xf numFmtId="0" fontId="12" fillId="0" borderId="32" xfId="15" applyFont="1" applyBorder="1" applyAlignment="1">
      <alignment horizontal="center" vertical="center"/>
      <protection/>
    </xf>
    <xf numFmtId="0" fontId="12" fillId="0" borderId="26" xfId="15" applyFont="1" applyBorder="1" applyAlignment="1">
      <alignment horizontal="center" vertical="center"/>
      <protection/>
    </xf>
    <xf numFmtId="49" fontId="12" fillId="0" borderId="16" xfId="15" applyNumberFormat="1" applyFont="1" applyBorder="1" applyAlignment="1">
      <alignment horizontal="center"/>
      <protection/>
    </xf>
    <xf numFmtId="0" fontId="12" fillId="0" borderId="3" xfId="15" applyFont="1" applyBorder="1">
      <alignment/>
      <protection/>
    </xf>
    <xf numFmtId="49" fontId="12" fillId="0" borderId="27" xfId="15" applyNumberFormat="1" applyFont="1" applyBorder="1" applyAlignment="1">
      <alignment horizontal="center"/>
      <protection/>
    </xf>
    <xf numFmtId="0" fontId="12" fillId="0" borderId="17" xfId="15" applyFont="1" applyBorder="1" applyAlignment="1">
      <alignment horizontal="center"/>
      <protection/>
    </xf>
    <xf numFmtId="0" fontId="12" fillId="0" borderId="3" xfId="15" applyFont="1" applyBorder="1" applyAlignment="1">
      <alignment wrapText="1"/>
      <protection/>
    </xf>
    <xf numFmtId="49" fontId="12" fillId="0" borderId="27" xfId="15" applyNumberFormat="1" applyFont="1" applyBorder="1" applyAlignment="1">
      <alignment horizontal="center" wrapText="1"/>
      <protection/>
    </xf>
    <xf numFmtId="0" fontId="12" fillId="0" borderId="34" xfId="15" applyFont="1" applyBorder="1" applyAlignment="1">
      <alignment horizontal="center"/>
      <protection/>
    </xf>
    <xf numFmtId="0" fontId="14" fillId="0" borderId="2" xfId="15" applyFont="1" applyBorder="1">
      <alignment/>
      <protection/>
    </xf>
    <xf numFmtId="0" fontId="12" fillId="0" borderId="35" xfId="15" applyFont="1" applyBorder="1" applyAlignment="1">
      <alignment horizontal="center"/>
      <protection/>
    </xf>
    <xf numFmtId="0" fontId="12" fillId="0" borderId="31" xfId="15" applyFont="1" applyBorder="1" applyAlignment="1">
      <alignment horizontal="center"/>
      <protection/>
    </xf>
    <xf numFmtId="0" fontId="12" fillId="0" borderId="10" xfId="15" applyFont="1" applyBorder="1" applyAlignment="1">
      <alignment wrapText="1"/>
      <protection/>
    </xf>
    <xf numFmtId="49" fontId="12" fillId="0" borderId="5" xfId="15" applyNumberFormat="1" applyFont="1" applyBorder="1" applyAlignment="1">
      <alignment horizontal="center"/>
      <protection/>
    </xf>
    <xf numFmtId="0" fontId="12" fillId="0" borderId="6" xfId="15" applyFont="1" applyBorder="1" applyAlignment="1">
      <alignment horizontal="right"/>
      <protection/>
    </xf>
    <xf numFmtId="49" fontId="12" fillId="0" borderId="3" xfId="15" applyNumberFormat="1" applyFont="1" applyBorder="1" applyAlignment="1">
      <alignment horizontal="left"/>
      <protection/>
    </xf>
    <xf numFmtId="0" fontId="12" fillId="0" borderId="1" xfId="15" applyFont="1" applyBorder="1">
      <alignment/>
      <protection/>
    </xf>
    <xf numFmtId="49" fontId="12" fillId="0" borderId="3" xfId="15" applyNumberFormat="1" applyFont="1" applyBorder="1" applyAlignment="1">
      <alignment horizontal="center"/>
      <protection/>
    </xf>
    <xf numFmtId="0" fontId="12" fillId="0" borderId="4" xfId="15" applyFont="1" applyBorder="1" applyAlignment="1">
      <alignment horizontal="right"/>
      <protection/>
    </xf>
    <xf numFmtId="0" fontId="12" fillId="0" borderId="16" xfId="15" applyFont="1" applyBorder="1" applyAlignment="1">
      <alignment horizontal="center" vertical="center" wrapText="1"/>
      <protection/>
    </xf>
    <xf numFmtId="0" fontId="12" fillId="0" borderId="16" xfId="15" applyFont="1" applyBorder="1" applyAlignment="1">
      <alignment horizontal="center" vertical="center"/>
      <protection/>
    </xf>
    <xf numFmtId="0" fontId="12" fillId="0" borderId="10" xfId="15" applyFont="1" applyBorder="1" applyAlignment="1">
      <alignment horizontal="left" vertical="center" indent="1"/>
      <protection/>
    </xf>
    <xf numFmtId="49" fontId="12" fillId="0" borderId="31" xfId="15" applyNumberFormat="1" applyFont="1" applyBorder="1" applyAlignment="1">
      <alignment horizontal="center" vertical="center"/>
      <protection/>
    </xf>
    <xf numFmtId="0" fontId="12" fillId="0" borderId="28" xfId="15" applyFont="1" applyBorder="1" applyAlignment="1">
      <alignment horizontal="center" vertical="center"/>
      <protection/>
    </xf>
    <xf numFmtId="0" fontId="12" fillId="0" borderId="30" xfId="15" applyFont="1" applyBorder="1" applyAlignment="1">
      <alignment horizontal="center" vertical="center"/>
      <protection/>
    </xf>
    <xf numFmtId="0" fontId="12" fillId="0" borderId="25" xfId="15" applyFont="1" applyBorder="1" applyAlignment="1">
      <alignment vertical="center"/>
      <protection/>
    </xf>
    <xf numFmtId="49" fontId="12" fillId="0" borderId="26" xfId="15" applyNumberFormat="1" applyFont="1" applyBorder="1" applyAlignment="1">
      <alignment horizontal="center" vertical="center"/>
      <protection/>
    </xf>
    <xf numFmtId="0" fontId="12" fillId="0" borderId="14" xfId="15" applyFont="1" applyBorder="1" applyAlignment="1">
      <alignment horizontal="left"/>
      <protection/>
    </xf>
    <xf numFmtId="0" fontId="12" fillId="0" borderId="3" xfId="15" applyFont="1" applyBorder="1" applyAlignment="1">
      <alignment horizontal="left" wrapText="1" indent="1"/>
      <protection/>
    </xf>
    <xf numFmtId="0" fontId="12" fillId="0" borderId="3" xfId="15" applyFont="1" applyBorder="1" applyAlignment="1">
      <alignment horizontal="center"/>
      <protection/>
    </xf>
    <xf numFmtId="0" fontId="12" fillId="0" borderId="11" xfId="15" applyFont="1" applyBorder="1" applyAlignment="1">
      <alignment horizontal="left"/>
      <protection/>
    </xf>
    <xf numFmtId="0" fontId="12" fillId="0" borderId="8" xfId="15" applyFont="1" applyBorder="1" applyAlignment="1">
      <alignment horizontal="right"/>
      <protection/>
    </xf>
    <xf numFmtId="0" fontId="12" fillId="0" borderId="13" xfId="15" applyFont="1" applyBorder="1" applyAlignment="1">
      <alignment horizontal="right"/>
      <protection/>
    </xf>
    <xf numFmtId="0" fontId="12" fillId="0" borderId="3" xfId="15" applyFont="1" applyBorder="1" applyAlignment="1">
      <alignment horizontal="left" indent="1"/>
      <protection/>
    </xf>
    <xf numFmtId="49" fontId="12" fillId="0" borderId="38" xfId="15" applyNumberFormat="1" applyFont="1" applyBorder="1" applyAlignment="1">
      <alignment horizontal="center"/>
      <protection/>
    </xf>
    <xf numFmtId="0" fontId="12" fillId="0" borderId="10" xfId="15" applyFont="1" applyBorder="1">
      <alignment/>
      <protection/>
    </xf>
    <xf numFmtId="49" fontId="12" fillId="0" borderId="17" xfId="15" applyNumberFormat="1" applyFont="1" applyBorder="1" applyAlignment="1">
      <alignment horizontal="center"/>
      <protection/>
    </xf>
    <xf numFmtId="49" fontId="12" fillId="0" borderId="39" xfId="15" applyNumberFormat="1" applyFont="1" applyBorder="1" applyAlignment="1">
      <alignment horizontal="center"/>
      <protection/>
    </xf>
    <xf numFmtId="0" fontId="12" fillId="0" borderId="33" xfId="15" applyFont="1" applyBorder="1" applyAlignment="1">
      <alignment horizontal="center" vertical="center"/>
      <protection/>
    </xf>
    <xf numFmtId="49" fontId="12" fillId="0" borderId="40" xfId="15" applyNumberFormat="1" applyFont="1" applyBorder="1" applyAlignment="1">
      <alignment horizontal="center"/>
      <protection/>
    </xf>
    <xf numFmtId="49" fontId="12" fillId="0" borderId="11" xfId="15" applyNumberFormat="1" applyFont="1" applyBorder="1" applyAlignment="1">
      <alignment horizontal="center"/>
      <protection/>
    </xf>
    <xf numFmtId="0" fontId="11" fillId="0" borderId="0" xfId="15" applyFont="1" applyBorder="1" applyAlignment="1">
      <alignment horizontal="center"/>
      <protection/>
    </xf>
    <xf numFmtId="49" fontId="18" fillId="0" borderId="10" xfId="15" applyNumberFormat="1" applyFont="1" applyBorder="1" applyAlignment="1">
      <alignment horizontal="center"/>
      <protection/>
    </xf>
    <xf numFmtId="0" fontId="18" fillId="0" borderId="0" xfId="15" applyFont="1" applyBorder="1" applyAlignment="1">
      <alignment horizontal="right"/>
      <protection/>
    </xf>
    <xf numFmtId="49" fontId="18" fillId="0" borderId="10" xfId="15" applyNumberFormat="1" applyFont="1" applyBorder="1" applyAlignment="1">
      <alignment horizontal="left"/>
      <protection/>
    </xf>
    <xf numFmtId="0" fontId="12" fillId="0" borderId="0" xfId="15" applyFont="1" applyFill="1" applyBorder="1" applyAlignment="1">
      <alignment horizontal="left"/>
      <protection/>
    </xf>
    <xf numFmtId="0" fontId="15" fillId="0" borderId="2" xfId="15" applyFont="1" applyFill="1" applyBorder="1" applyAlignment="1">
      <alignment horizontal="center" vertical="top"/>
      <protection/>
    </xf>
    <xf numFmtId="0" fontId="0" fillId="0" borderId="3" xfId="15" applyFont="1" applyFill="1" applyBorder="1" applyAlignment="1">
      <alignment horizontal="left" vertical="center"/>
      <protection/>
    </xf>
    <xf numFmtId="0" fontId="0" fillId="0" borderId="27" xfId="15" applyFont="1" applyFill="1" applyBorder="1" applyAlignment="1">
      <alignment horizontal="center" vertical="center"/>
      <protection/>
    </xf>
    <xf numFmtId="0" fontId="0" fillId="0" borderId="32" xfId="15" applyFont="1" applyFill="1" applyBorder="1" applyAlignment="1">
      <alignment horizontal="center" vertical="center"/>
      <protection/>
    </xf>
    <xf numFmtId="0" fontId="0" fillId="0" borderId="26" xfId="15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/>
      <protection/>
    </xf>
    <xf numFmtId="0" fontId="0" fillId="0" borderId="8" xfId="15" applyFont="1" applyFill="1" applyBorder="1" applyAlignment="1">
      <alignment horizontal="right"/>
      <protection/>
    </xf>
    <xf numFmtId="0" fontId="0" fillId="0" borderId="3" xfId="15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/>
      <protection/>
    </xf>
    <xf numFmtId="0" fontId="0" fillId="0" borderId="3" xfId="15" applyFont="1" applyFill="1" applyBorder="1" applyAlignment="1">
      <alignment horizontal="left"/>
      <protection/>
    </xf>
    <xf numFmtId="0" fontId="0" fillId="0" borderId="27" xfId="15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right"/>
      <protection/>
    </xf>
    <xf numFmtId="0" fontId="0" fillId="0" borderId="7" xfId="15" applyFont="1" applyFill="1" applyBorder="1" applyAlignment="1">
      <alignment horizontal="right"/>
      <protection/>
    </xf>
    <xf numFmtId="0" fontId="0" fillId="0" borderId="10" xfId="15" applyFont="1" applyFill="1" applyBorder="1" applyAlignment="1">
      <alignment horizontal="center"/>
      <protection/>
    </xf>
    <xf numFmtId="0" fontId="0" fillId="0" borderId="3" xfId="15" applyFont="1" applyFill="1" applyBorder="1" applyAlignment="1">
      <alignment horizontal="left" wrapText="1"/>
      <protection/>
    </xf>
    <xf numFmtId="0" fontId="0" fillId="0" borderId="15" xfId="15" applyFont="1" applyFill="1" applyBorder="1" applyAlignment="1">
      <alignment horizontal="right"/>
      <protection/>
    </xf>
    <xf numFmtId="0" fontId="0" fillId="0" borderId="8" xfId="15" applyFont="1" applyFill="1" applyBorder="1" applyAlignment="1">
      <alignment horizontal="left" indent="1"/>
      <protection/>
    </xf>
    <xf numFmtId="0" fontId="0" fillId="0" borderId="8" xfId="15" applyFont="1" applyFill="1" applyBorder="1" applyAlignment="1">
      <alignment horizontal="left" wrapText="1" indent="1"/>
      <protection/>
    </xf>
    <xf numFmtId="0" fontId="0" fillId="0" borderId="27" xfId="15" applyFont="1" applyFill="1" applyBorder="1" applyAlignment="1">
      <alignment horizontal="center" wrapText="1"/>
      <protection/>
    </xf>
    <xf numFmtId="0" fontId="0" fillId="0" borderId="37" xfId="15" applyFont="1" applyFill="1" applyBorder="1" applyAlignment="1">
      <alignment horizontal="left" indent="2"/>
      <protection/>
    </xf>
    <xf numFmtId="0" fontId="0" fillId="0" borderId="41" xfId="15" applyFont="1" applyFill="1" applyBorder="1" applyAlignment="1">
      <alignment horizontal="center" vertical="top"/>
      <protection/>
    </xf>
    <xf numFmtId="0" fontId="0" fillId="0" borderId="7" xfId="15" applyFont="1" applyFill="1" applyBorder="1" applyAlignment="1">
      <alignment horizontal="left" indent="1"/>
      <protection/>
    </xf>
    <xf numFmtId="0" fontId="0" fillId="0" borderId="21" xfId="15" applyFont="1" applyFill="1" applyBorder="1" applyAlignment="1">
      <alignment horizontal="center"/>
      <protection/>
    </xf>
    <xf numFmtId="0" fontId="0" fillId="0" borderId="4" xfId="15" applyFont="1" applyFill="1" applyBorder="1" applyAlignment="1">
      <alignment horizontal="center" vertical="top"/>
      <protection/>
    </xf>
    <xf numFmtId="0" fontId="0" fillId="0" borderId="10" xfId="15" applyFont="1" applyFill="1" applyBorder="1" applyAlignment="1">
      <alignment horizontal="left"/>
      <protection/>
    </xf>
    <xf numFmtId="0" fontId="0" fillId="0" borderId="12" xfId="15" applyFont="1" applyFill="1" applyBorder="1" applyAlignment="1">
      <alignment horizontal="left"/>
      <protection/>
    </xf>
    <xf numFmtId="0" fontId="0" fillId="0" borderId="42" xfId="15" applyFont="1" applyFill="1" applyBorder="1" applyAlignment="1">
      <alignment horizontal="center"/>
      <protection/>
    </xf>
    <xf numFmtId="0" fontId="0" fillId="0" borderId="22" xfId="15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0" fontId="0" fillId="0" borderId="5" xfId="15" applyFont="1" applyFill="1" applyBorder="1" applyAlignment="1">
      <alignment horizontal="left"/>
      <protection/>
    </xf>
    <xf numFmtId="0" fontId="0" fillId="0" borderId="16" xfId="15" applyFont="1" applyFill="1" applyBorder="1" applyAlignment="1">
      <alignment horizontal="center"/>
      <protection/>
    </xf>
    <xf numFmtId="0" fontId="0" fillId="0" borderId="17" xfId="15" applyFont="1" applyFill="1" applyBorder="1" applyAlignment="1">
      <alignment horizontal="center"/>
      <protection/>
    </xf>
    <xf numFmtId="0" fontId="0" fillId="0" borderId="43" xfId="15" applyFont="1" applyFill="1" applyBorder="1" applyAlignment="1">
      <alignment horizontal="center"/>
      <protection/>
    </xf>
    <xf numFmtId="0" fontId="0" fillId="0" borderId="41" xfId="15" applyFont="1" applyFill="1" applyBorder="1" applyAlignment="1">
      <alignment horizontal="center"/>
      <protection/>
    </xf>
    <xf numFmtId="0" fontId="0" fillId="0" borderId="35" xfId="15" applyFont="1" applyFill="1" applyBorder="1" applyAlignment="1">
      <alignment horizontal="center"/>
      <protection/>
    </xf>
    <xf numFmtId="0" fontId="0" fillId="0" borderId="31" xfId="15" applyFont="1" applyFill="1" applyBorder="1" applyAlignment="1">
      <alignment horizontal="center"/>
      <protection/>
    </xf>
    <xf numFmtId="0" fontId="0" fillId="0" borderId="16" xfId="15" applyFont="1" applyFill="1" applyBorder="1" applyAlignment="1">
      <alignment horizontal="center" vertical="center"/>
      <protection/>
    </xf>
    <xf numFmtId="49" fontId="0" fillId="0" borderId="3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right"/>
      <protection/>
    </xf>
    <xf numFmtId="49" fontId="0" fillId="0" borderId="10" xfId="15" applyNumberFormat="1" applyFont="1" applyFill="1" applyBorder="1" applyAlignment="1">
      <alignment horizontal="left"/>
      <protection/>
    </xf>
    <xf numFmtId="0" fontId="12" fillId="0" borderId="10" xfId="15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6" fillId="0" borderId="0" xfId="15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1" fillId="0" borderId="1" xfId="15" applyBorder="1" applyAlignment="1">
      <alignment horizontal="center" vertical="center"/>
      <protection/>
    </xf>
    <xf numFmtId="0" fontId="5" fillId="0" borderId="44" xfId="15" applyFont="1" applyFill="1" applyBorder="1">
      <alignment/>
      <protection/>
    </xf>
    <xf numFmtId="16" fontId="5" fillId="0" borderId="44" xfId="15" applyNumberFormat="1" applyFont="1" applyFill="1" applyBorder="1" applyAlignment="1">
      <alignment horizontal="left"/>
      <protection/>
    </xf>
    <xf numFmtId="1" fontId="1" fillId="0" borderId="44" xfId="15" applyNumberFormat="1" applyBorder="1">
      <alignment/>
      <protection/>
    </xf>
    <xf numFmtId="1" fontId="1" fillId="0" borderId="44" xfId="15" applyNumberFormat="1" applyFill="1" applyBorder="1">
      <alignment/>
      <protection/>
    </xf>
    <xf numFmtId="0" fontId="5" fillId="0" borderId="44" xfId="15" applyFont="1" applyFill="1" applyBorder="1" applyAlignment="1">
      <alignment horizontal="left"/>
      <protection/>
    </xf>
    <xf numFmtId="0" fontId="7" fillId="0" borderId="44" xfId="15" applyFont="1" applyFill="1" applyBorder="1">
      <alignment/>
      <protection/>
    </xf>
    <xf numFmtId="0" fontId="5" fillId="0" borderId="45" xfId="15" applyFont="1" applyFill="1" applyBorder="1">
      <alignment/>
      <protection/>
    </xf>
    <xf numFmtId="16" fontId="5" fillId="0" borderId="45" xfId="15" applyNumberFormat="1" applyFont="1" applyFill="1" applyBorder="1" applyAlignment="1">
      <alignment horizontal="left"/>
      <protection/>
    </xf>
    <xf numFmtId="1" fontId="1" fillId="0" borderId="45" xfId="15" applyNumberFormat="1" applyBorder="1">
      <alignment/>
      <protection/>
    </xf>
    <xf numFmtId="1" fontId="1" fillId="0" borderId="45" xfId="15" applyNumberFormat="1" applyFill="1" applyBorder="1">
      <alignment/>
      <protection/>
    </xf>
    <xf numFmtId="0" fontId="1" fillId="0" borderId="46" xfId="15" applyFont="1" applyFill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49" xfId="15" applyFont="1" applyFill="1" applyBorder="1" applyAlignment="1">
      <alignment horizontal="center" vertical="center" wrapText="1"/>
      <protection/>
    </xf>
    <xf numFmtId="0" fontId="1" fillId="0" borderId="50" xfId="15" applyBorder="1" applyAlignment="1">
      <alignment horizontal="center"/>
      <protection/>
    </xf>
    <xf numFmtId="0" fontId="1" fillId="0" borderId="51" xfId="15" applyBorder="1" applyAlignment="1">
      <alignment horizontal="center"/>
      <protection/>
    </xf>
    <xf numFmtId="0" fontId="1" fillId="0" borderId="52" xfId="15" applyBorder="1" applyAlignment="1">
      <alignment horizontal="center"/>
      <protection/>
    </xf>
    <xf numFmtId="0" fontId="5" fillId="0" borderId="49" xfId="15" applyFont="1" applyFill="1" applyBorder="1">
      <alignment/>
      <protection/>
    </xf>
    <xf numFmtId="0" fontId="1" fillId="0" borderId="53" xfId="15" applyBorder="1">
      <alignment/>
      <protection/>
    </xf>
    <xf numFmtId="1" fontId="1" fillId="0" borderId="53" xfId="15" applyNumberFormat="1" applyBorder="1">
      <alignment/>
      <protection/>
    </xf>
    <xf numFmtId="0" fontId="5" fillId="0" borderId="54" xfId="15" applyFont="1" applyFill="1" applyBorder="1">
      <alignment/>
      <protection/>
    </xf>
    <xf numFmtId="0" fontId="5" fillId="0" borderId="55" xfId="15" applyFont="1" applyFill="1" applyBorder="1">
      <alignment/>
      <protection/>
    </xf>
    <xf numFmtId="0" fontId="7" fillId="0" borderId="55" xfId="15" applyFont="1" applyFill="1" applyBorder="1">
      <alignment/>
      <protection/>
    </xf>
    <xf numFmtId="0" fontId="5" fillId="0" borderId="56" xfId="15" applyFont="1" applyFill="1" applyBorder="1">
      <alignment/>
      <protection/>
    </xf>
    <xf numFmtId="0" fontId="1" fillId="0" borderId="57" xfId="15" applyBorder="1" applyAlignment="1">
      <alignment horizontal="center"/>
      <protection/>
    </xf>
    <xf numFmtId="0" fontId="1" fillId="0" borderId="58" xfId="15" applyBorder="1" applyAlignment="1">
      <alignment horizontal="center"/>
      <protection/>
    </xf>
    <xf numFmtId="0" fontId="1" fillId="0" borderId="59" xfId="15" applyBorder="1" applyAlignment="1">
      <alignment horizontal="center"/>
      <protection/>
    </xf>
    <xf numFmtId="0" fontId="1" fillId="0" borderId="60" xfId="15" applyBorder="1" applyAlignment="1">
      <alignment horizontal="center"/>
      <protection/>
    </xf>
    <xf numFmtId="1" fontId="1" fillId="0" borderId="61" xfId="15" applyNumberFormat="1" applyFont="1" applyBorder="1">
      <alignment/>
      <protection/>
    </xf>
    <xf numFmtId="1" fontId="1" fillId="0" borderId="62" xfId="15" applyNumberFormat="1" applyFont="1" applyBorder="1">
      <alignment/>
      <protection/>
    </xf>
    <xf numFmtId="1" fontId="1" fillId="0" borderId="63" xfId="15" applyNumberFormat="1" applyFont="1" applyBorder="1">
      <alignment/>
      <protection/>
    </xf>
    <xf numFmtId="0" fontId="1" fillId="0" borderId="64" xfId="15" applyBorder="1" applyAlignment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1" fillId="0" borderId="66" xfId="15" applyBorder="1" applyAlignment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1" fillId="0" borderId="68" xfId="15" applyBorder="1" applyAlignment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4" fillId="0" borderId="68" xfId="15" applyFont="1" applyBorder="1" applyAlignment="1">
      <alignment horizontal="center" vertical="center" wrapText="1"/>
      <protection/>
    </xf>
    <xf numFmtId="0" fontId="19" fillId="0" borderId="69" xfId="0" applyFont="1" applyBorder="1" applyAlignment="1">
      <alignment horizontal="center" vertical="center" wrapText="1"/>
    </xf>
    <xf numFmtId="0" fontId="4" fillId="0" borderId="46" xfId="15" applyFont="1" applyBorder="1" applyAlignment="1">
      <alignment horizontal="center" vertical="center"/>
      <protection/>
    </xf>
    <xf numFmtId="0" fontId="4" fillId="0" borderId="47" xfId="15" applyFont="1" applyBorder="1" applyAlignment="1">
      <alignment horizontal="center" vertical="center"/>
      <protection/>
    </xf>
    <xf numFmtId="0" fontId="4" fillId="0" borderId="48" xfId="15" applyFont="1" applyBorder="1" applyAlignment="1">
      <alignment horizontal="center" vertical="center"/>
      <protection/>
    </xf>
    <xf numFmtId="0" fontId="26" fillId="0" borderId="70" xfId="15" applyFont="1" applyFill="1" applyBorder="1" applyAlignment="1">
      <alignment wrapText="1"/>
      <protection/>
    </xf>
    <xf numFmtId="0" fontId="27" fillId="0" borderId="71" xfId="15" applyFont="1" applyBorder="1">
      <alignment/>
      <protection/>
    </xf>
    <xf numFmtId="1" fontId="3" fillId="2" borderId="71" xfId="15" applyNumberFormat="1" applyFont="1" applyFill="1" applyBorder="1">
      <alignment/>
      <protection/>
    </xf>
    <xf numFmtId="1" fontId="3" fillId="0" borderId="71" xfId="15" applyNumberFormat="1" applyFont="1" applyBorder="1">
      <alignment/>
      <protection/>
    </xf>
    <xf numFmtId="0" fontId="4" fillId="0" borderId="72" xfId="15" applyFont="1" applyFill="1" applyBorder="1" applyAlignment="1">
      <alignment horizontal="center" vertical="center" wrapText="1"/>
      <protection/>
    </xf>
    <xf numFmtId="0" fontId="4" fillId="0" borderId="73" xfId="15" applyFont="1" applyFill="1" applyBorder="1" applyAlignment="1">
      <alignment horizontal="center" vertical="center" wrapText="1"/>
      <protection/>
    </xf>
    <xf numFmtId="1" fontId="3" fillId="0" borderId="74" xfId="15" applyNumberFormat="1" applyFont="1" applyBorder="1">
      <alignment/>
      <protection/>
    </xf>
    <xf numFmtId="0" fontId="1" fillId="0" borderId="20" xfId="15" applyFont="1" applyBorder="1" applyAlignment="1">
      <alignment vertical="center"/>
      <protection/>
    </xf>
    <xf numFmtId="0" fontId="1" fillId="0" borderId="20" xfId="15" applyBorder="1" applyAlignment="1">
      <alignment horizontal="center" vertical="center"/>
      <protection/>
    </xf>
    <xf numFmtId="0" fontId="1" fillId="0" borderId="37" xfId="15" applyBorder="1" applyAlignment="1">
      <alignment vertical="center"/>
      <protection/>
    </xf>
    <xf numFmtId="0" fontId="1" fillId="0" borderId="34" xfId="15" applyBorder="1" applyAlignment="1">
      <alignment horizontal="center" vertical="center"/>
      <protection/>
    </xf>
    <xf numFmtId="0" fontId="1" fillId="0" borderId="37" xfId="15" applyBorder="1" applyAlignment="1">
      <alignment horizontal="center" vertical="center"/>
      <protection/>
    </xf>
    <xf numFmtId="0" fontId="1" fillId="0" borderId="12" xfId="15" applyBorder="1" applyAlignment="1">
      <alignment horizontal="center" vertical="center"/>
      <protection/>
    </xf>
    <xf numFmtId="0" fontId="1" fillId="0" borderId="34" xfId="15" applyFont="1" applyBorder="1" applyAlignment="1">
      <alignment vertical="center"/>
      <protection/>
    </xf>
    <xf numFmtId="0" fontId="1" fillId="0" borderId="10" xfId="15" applyBorder="1" applyAlignment="1">
      <alignment horizontal="center" vertical="center"/>
      <protection/>
    </xf>
    <xf numFmtId="0" fontId="1" fillId="0" borderId="16" xfId="15" applyFont="1" applyFill="1" applyBorder="1" applyAlignment="1">
      <alignment vertical="center"/>
      <protection/>
    </xf>
    <xf numFmtId="0" fontId="1" fillId="0" borderId="16" xfId="15" applyBorder="1" applyAlignment="1">
      <alignment horizontal="center" vertical="center"/>
      <protection/>
    </xf>
    <xf numFmtId="0" fontId="1" fillId="0" borderId="16" xfId="15" applyFont="1" applyBorder="1" applyAlignment="1">
      <alignment vertical="center"/>
      <protection/>
    </xf>
    <xf numFmtId="0" fontId="1" fillId="0" borderId="75" xfId="15" applyFont="1" applyBorder="1" applyAlignment="1">
      <alignment vertical="center"/>
      <protection/>
    </xf>
    <xf numFmtId="0" fontId="1" fillId="0" borderId="76" xfId="15" applyBorder="1" applyAlignment="1">
      <alignment horizontal="center" vertical="center"/>
      <protection/>
    </xf>
    <xf numFmtId="0" fontId="1" fillId="0" borderId="77" xfId="15" applyBorder="1" applyAlignment="1">
      <alignment vertical="center"/>
      <protection/>
    </xf>
    <xf numFmtId="0" fontId="1" fillId="0" borderId="78" xfId="15" applyFont="1" applyBorder="1" applyAlignment="1">
      <alignment vertical="center"/>
      <protection/>
    </xf>
    <xf numFmtId="0" fontId="1" fillId="0" borderId="0" xfId="15" applyBorder="1" applyAlignment="1">
      <alignment horizontal="center" vertical="center"/>
      <protection/>
    </xf>
    <xf numFmtId="0" fontId="1" fillId="0" borderId="79" xfId="15" applyBorder="1" applyAlignment="1">
      <alignment horizontal="center" vertical="center"/>
      <protection/>
    </xf>
    <xf numFmtId="0" fontId="1" fillId="0" borderId="80" xfId="15" applyFont="1" applyFill="1" applyBorder="1" applyAlignment="1">
      <alignment vertical="center"/>
      <protection/>
    </xf>
    <xf numFmtId="0" fontId="1" fillId="0" borderId="81" xfId="15" applyBorder="1" applyAlignment="1">
      <alignment horizontal="center" vertical="center"/>
      <protection/>
    </xf>
    <xf numFmtId="0" fontId="1" fillId="0" borderId="77" xfId="15" applyFont="1" applyFill="1" applyBorder="1" applyAlignment="1">
      <alignment vertical="center"/>
      <protection/>
    </xf>
    <xf numFmtId="0" fontId="1" fillId="0" borderId="0" xfId="15" applyBorder="1" applyAlignment="1">
      <alignment vertical="center"/>
      <protection/>
    </xf>
    <xf numFmtId="0" fontId="1" fillId="0" borderId="82" xfId="15" applyBorder="1" applyAlignment="1">
      <alignment horizontal="center" vertical="center"/>
      <protection/>
    </xf>
    <xf numFmtId="0" fontId="1" fillId="0" borderId="83" xfId="15" applyFont="1" applyFill="1" applyBorder="1" applyAlignment="1">
      <alignment vertical="center"/>
      <protection/>
    </xf>
    <xf numFmtId="0" fontId="1" fillId="0" borderId="84" xfId="15" applyFont="1" applyBorder="1" applyAlignment="1">
      <alignment vertical="center"/>
      <protection/>
    </xf>
    <xf numFmtId="0" fontId="1" fillId="0" borderId="84" xfId="15" applyBorder="1" applyAlignment="1">
      <alignment horizontal="center" vertical="center"/>
      <protection/>
    </xf>
    <xf numFmtId="0" fontId="1" fillId="0" borderId="85" xfId="15" applyBorder="1" applyAlignment="1">
      <alignment horizontal="center" vertical="center"/>
      <protection/>
    </xf>
    <xf numFmtId="0" fontId="2" fillId="0" borderId="20" xfId="15" applyFont="1" applyBorder="1" applyAlignment="1">
      <alignment vertical="center" wrapText="1"/>
      <protection/>
    </xf>
    <xf numFmtId="0" fontId="2" fillId="0" borderId="34" xfId="15" applyFont="1" applyBorder="1" applyAlignment="1">
      <alignment vertical="center" wrapText="1"/>
      <protection/>
    </xf>
    <xf numFmtId="0" fontId="2" fillId="0" borderId="12" xfId="15" applyFont="1" applyBorder="1" applyAlignment="1">
      <alignment vertical="center" wrapText="1"/>
      <protection/>
    </xf>
    <xf numFmtId="0" fontId="2" fillId="0" borderId="16" xfId="15" applyFont="1" applyBorder="1" applyAlignment="1">
      <alignment vertical="center" wrapText="1"/>
      <protection/>
    </xf>
    <xf numFmtId="0" fontId="2" fillId="0" borderId="0" xfId="15" applyFont="1" applyBorder="1" applyAlignment="1">
      <alignment vertical="center"/>
      <protection/>
    </xf>
    <xf numFmtId="0" fontId="2" fillId="0" borderId="0" xfId="15" applyFont="1" applyBorder="1" applyAlignment="1">
      <alignment vertical="center" wrapText="1"/>
      <protection/>
    </xf>
    <xf numFmtId="0" fontId="2" fillId="0" borderId="84" xfId="15" applyFont="1" applyBorder="1" applyAlignment="1">
      <alignment vertical="center" wrapText="1"/>
      <protection/>
    </xf>
    <xf numFmtId="0" fontId="3" fillId="3" borderId="86" xfId="15" applyFont="1" applyFill="1" applyBorder="1" applyAlignment="1">
      <alignment horizontal="center" vertical="center" wrapText="1"/>
      <protection/>
    </xf>
    <xf numFmtId="0" fontId="3" fillId="3" borderId="87" xfId="15" applyFont="1" applyFill="1" applyBorder="1" applyAlignment="1">
      <alignment horizontal="center" vertical="center" wrapText="1"/>
      <protection/>
    </xf>
    <xf numFmtId="0" fontId="3" fillId="3" borderId="88" xfId="15" applyFont="1" applyFill="1" applyBorder="1" applyAlignment="1">
      <alignment horizontal="center" vertical="center" wrapText="1"/>
      <protection/>
    </xf>
    <xf numFmtId="0" fontId="1" fillId="0" borderId="80" xfId="15" applyFont="1" applyBorder="1" applyAlignment="1">
      <alignment vertical="center"/>
      <protection/>
    </xf>
    <xf numFmtId="0" fontId="2" fillId="0" borderId="7" xfId="15" applyFont="1" applyBorder="1" applyAlignment="1">
      <alignment vertical="center" wrapText="1"/>
      <protection/>
    </xf>
    <xf numFmtId="0" fontId="1" fillId="0" borderId="80" xfId="15" applyFont="1" applyBorder="1" applyAlignment="1">
      <alignment vertical="center" wrapText="1"/>
      <protection/>
    </xf>
    <xf numFmtId="0" fontId="1" fillId="0" borderId="78" xfId="15" applyFont="1" applyBorder="1" applyAlignment="1">
      <alignment vertical="center" wrapText="1"/>
      <protection/>
    </xf>
    <xf numFmtId="49" fontId="14" fillId="0" borderId="0" xfId="15" applyNumberFormat="1" applyFont="1" applyFill="1" applyBorder="1" applyAlignment="1">
      <alignment horizontal="center"/>
      <protection/>
    </xf>
    <xf numFmtId="0" fontId="14" fillId="0" borderId="0" xfId="15" applyFont="1" applyFill="1" applyBorder="1">
      <alignment/>
      <protection/>
    </xf>
    <xf numFmtId="49" fontId="12" fillId="0" borderId="0" xfId="15" applyNumberFormat="1" applyFont="1" applyFill="1" applyBorder="1" applyAlignment="1">
      <alignment horizontal="center"/>
      <protection/>
    </xf>
    <xf numFmtId="0" fontId="14" fillId="0" borderId="0" xfId="15" applyFont="1" applyFill="1" applyBorder="1" applyAlignment="1">
      <alignment horizontal="center"/>
      <protection/>
    </xf>
    <xf numFmtId="2" fontId="1" fillId="0" borderId="61" xfId="15" applyNumberFormat="1" applyBorder="1">
      <alignment/>
      <protection/>
    </xf>
    <xf numFmtId="2" fontId="1" fillId="0" borderId="62" xfId="15" applyNumberFormat="1" applyBorder="1">
      <alignment/>
      <protection/>
    </xf>
    <xf numFmtId="0" fontId="5" fillId="0" borderId="49" xfId="15" applyFont="1" applyFill="1" applyBorder="1" applyAlignment="1">
      <alignment horizontal="left"/>
      <protection/>
    </xf>
    <xf numFmtId="2" fontId="1" fillId="0" borderId="73" xfId="15" applyNumberFormat="1" applyBorder="1">
      <alignment/>
      <protection/>
    </xf>
    <xf numFmtId="0" fontId="6" fillId="3" borderId="89" xfId="15" applyFont="1" applyFill="1" applyBorder="1" applyAlignment="1">
      <alignment horizontal="center"/>
      <protection/>
    </xf>
    <xf numFmtId="0" fontId="6" fillId="3" borderId="71" xfId="15" applyFont="1" applyFill="1" applyBorder="1" applyAlignment="1">
      <alignment horizontal="center"/>
      <protection/>
    </xf>
    <xf numFmtId="0" fontId="6" fillId="3" borderId="74" xfId="15" applyFont="1" applyFill="1" applyBorder="1" applyAlignment="1">
      <alignment horizontal="center"/>
      <protection/>
    </xf>
    <xf numFmtId="0" fontId="22" fillId="0" borderId="20" xfId="15" applyFont="1" applyBorder="1">
      <alignment/>
      <protection/>
    </xf>
    <xf numFmtId="0" fontId="23" fillId="0" borderId="20" xfId="15" applyFont="1" applyBorder="1">
      <alignment/>
      <protection/>
    </xf>
    <xf numFmtId="0" fontId="22" fillId="0" borderId="12" xfId="15" applyFont="1" applyBorder="1">
      <alignment/>
      <protection/>
    </xf>
    <xf numFmtId="0" fontId="22" fillId="0" borderId="11" xfId="15" applyFont="1" applyBorder="1">
      <alignment/>
      <protection/>
    </xf>
    <xf numFmtId="0" fontId="22" fillId="0" borderId="90" xfId="15" applyFont="1" applyBorder="1" applyAlignment="1">
      <alignment horizontal="left"/>
      <protection/>
    </xf>
    <xf numFmtId="0" fontId="22" fillId="0" borderId="91" xfId="15" applyFont="1" applyBorder="1" applyAlignment="1">
      <alignment horizontal="left"/>
      <protection/>
    </xf>
    <xf numFmtId="0" fontId="22" fillId="0" borderId="92" xfId="15" applyFont="1" applyBorder="1" applyAlignment="1">
      <alignment horizontal="left"/>
      <protection/>
    </xf>
    <xf numFmtId="0" fontId="23" fillId="0" borderId="0" xfId="15" applyFont="1" applyFill="1" applyBorder="1">
      <alignment/>
      <protection/>
    </xf>
    <xf numFmtId="0" fontId="22" fillId="0" borderId="93" xfId="15" applyFont="1" applyBorder="1">
      <alignment/>
      <protection/>
    </xf>
    <xf numFmtId="0" fontId="22" fillId="0" borderId="84" xfId="15" applyFont="1" applyBorder="1">
      <alignment/>
      <protection/>
    </xf>
    <xf numFmtId="0" fontId="23" fillId="0" borderId="84" xfId="15" applyFont="1" applyBorder="1">
      <alignment/>
      <protection/>
    </xf>
    <xf numFmtId="0" fontId="23" fillId="0" borderId="7" xfId="15" applyFont="1" applyBorder="1">
      <alignment/>
      <protection/>
    </xf>
    <xf numFmtId="0" fontId="23" fillId="0" borderId="8" xfId="15" applyFont="1" applyBorder="1">
      <alignment/>
      <protection/>
    </xf>
    <xf numFmtId="0" fontId="23" fillId="0" borderId="94" xfId="15" applyFont="1" applyBorder="1">
      <alignment/>
      <protection/>
    </xf>
    <xf numFmtId="2" fontId="23" fillId="0" borderId="90" xfId="15" applyNumberFormat="1" applyFont="1" applyBorder="1">
      <alignment/>
      <protection/>
    </xf>
    <xf numFmtId="2" fontId="23" fillId="0" borderId="91" xfId="15" applyNumberFormat="1" applyFont="1" applyBorder="1">
      <alignment/>
      <protection/>
    </xf>
    <xf numFmtId="2" fontId="19" fillId="0" borderId="91" xfId="15" applyNumberFormat="1" applyFont="1" applyBorder="1">
      <alignment/>
      <protection/>
    </xf>
    <xf numFmtId="2" fontId="23" fillId="0" borderId="92" xfId="15" applyNumberFormat="1" applyFont="1" applyBorder="1">
      <alignment/>
      <protection/>
    </xf>
    <xf numFmtId="0" fontId="24" fillId="0" borderId="95" xfId="15" applyFont="1" applyFill="1" applyBorder="1" applyAlignment="1">
      <alignment horizontal="left"/>
      <protection/>
    </xf>
    <xf numFmtId="0" fontId="0" fillId="0" borderId="3" xfId="0" applyBorder="1" applyAlignment="1">
      <alignment/>
    </xf>
    <xf numFmtId="0" fontId="0" fillId="0" borderId="96" xfId="0" applyBorder="1" applyAlignment="1">
      <alignment/>
    </xf>
    <xf numFmtId="0" fontId="22" fillId="0" borderId="60" xfId="15" applyFont="1" applyBorder="1" applyAlignment="1">
      <alignment horizontal="center"/>
      <protection/>
    </xf>
    <xf numFmtId="0" fontId="23" fillId="0" borderId="97" xfId="15" applyFont="1" applyBorder="1" applyAlignment="1">
      <alignment horizontal="center"/>
      <protection/>
    </xf>
    <xf numFmtId="0" fontId="23" fillId="0" borderId="87" xfId="15" applyFont="1" applyBorder="1" applyAlignment="1">
      <alignment horizontal="center"/>
      <protection/>
    </xf>
    <xf numFmtId="0" fontId="23" fillId="0" borderId="98" xfId="15" applyFont="1" applyBorder="1" applyAlignment="1">
      <alignment horizontal="center"/>
      <protection/>
    </xf>
    <xf numFmtId="0" fontId="23" fillId="0" borderId="60" xfId="15" applyFont="1" applyBorder="1" applyAlignment="1">
      <alignment horizontal="center"/>
      <protection/>
    </xf>
    <xf numFmtId="0" fontId="21" fillId="0" borderId="0" xfId="15" applyFont="1" applyAlignment="1">
      <alignment horizontal="center"/>
      <protection/>
    </xf>
    <xf numFmtId="0" fontId="21" fillId="0" borderId="99" xfId="15" applyFont="1" applyBorder="1" applyAlignment="1">
      <alignment horizontal="center"/>
      <protection/>
    </xf>
    <xf numFmtId="0" fontId="0" fillId="0" borderId="99" xfId="0" applyBorder="1" applyAlignment="1">
      <alignment horizontal="center"/>
    </xf>
    <xf numFmtId="0" fontId="21" fillId="0" borderId="0" xfId="15" applyFont="1" applyAlignment="1">
      <alignment horizontal="center"/>
      <protection/>
    </xf>
    <xf numFmtId="0" fontId="0" fillId="0" borderId="0" xfId="0" applyAlignment="1">
      <alignment horizontal="center"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5"/>
  <sheetViews>
    <sheetView tabSelected="1" zoomScale="90" zoomScaleNormal="90" workbookViewId="0" topLeftCell="A1">
      <selection activeCell="C42" sqref="C42"/>
    </sheetView>
  </sheetViews>
  <sheetFormatPr defaultColWidth="9.140625" defaultRowHeight="15" customHeight="1"/>
  <cols>
    <col min="1" max="1" width="6.7109375" style="1" customWidth="1"/>
    <col min="2" max="2" width="22.00390625" style="2" customWidth="1"/>
    <col min="3" max="3" width="9.421875" style="2" customWidth="1"/>
    <col min="4" max="4" width="15.57421875" style="2" customWidth="1"/>
    <col min="5" max="5" width="14.140625" style="2" customWidth="1"/>
    <col min="6" max="6" width="13.28125" style="2" customWidth="1"/>
    <col min="7" max="7" width="10.8515625" style="2" customWidth="1"/>
    <col min="8" max="9" width="11.57421875" style="2" customWidth="1"/>
    <col min="10" max="10" width="10.57421875" style="2" customWidth="1"/>
    <col min="11" max="11" width="13.57421875" style="2" customWidth="1"/>
    <col min="12" max="12" width="6.57421875" style="2" hidden="1" customWidth="1"/>
    <col min="13" max="13" width="12.00390625" style="2" customWidth="1"/>
    <col min="14" max="14" width="17.421875" style="2" customWidth="1"/>
    <col min="15" max="15" width="9.421875" style="2" customWidth="1"/>
    <col min="16" max="16" width="15.421875" style="2" customWidth="1"/>
    <col min="17" max="16384" width="9.421875" style="2" customWidth="1"/>
  </cols>
  <sheetData>
    <row r="2" spans="1:14" ht="15" customHeight="1">
      <c r="A2" s="282" t="s">
        <v>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4" ht="15" customHeight="1" thickBot="1"/>
    <row r="5" spans="1:14" ht="21.75" customHeight="1">
      <c r="A5" s="316"/>
      <c r="B5" s="318" t="s">
        <v>1</v>
      </c>
      <c r="C5" s="320"/>
      <c r="D5" s="322" t="s">
        <v>449</v>
      </c>
      <c r="E5" s="322" t="s">
        <v>450</v>
      </c>
      <c r="F5" s="295" t="s">
        <v>452</v>
      </c>
      <c r="G5" s="296"/>
      <c r="H5" s="296"/>
      <c r="I5" s="296"/>
      <c r="J5" s="297"/>
      <c r="K5" s="324" t="s">
        <v>451</v>
      </c>
      <c r="L5" s="325"/>
      <c r="M5" s="326"/>
      <c r="N5" s="331" t="s">
        <v>2</v>
      </c>
    </row>
    <row r="6" spans="1:14" ht="40.5" customHeight="1" thickBot="1">
      <c r="A6" s="317"/>
      <c r="B6" s="319"/>
      <c r="C6" s="321"/>
      <c r="D6" s="323"/>
      <c r="E6" s="323"/>
      <c r="F6" s="298" t="s">
        <v>3</v>
      </c>
      <c r="G6" s="298" t="s">
        <v>4</v>
      </c>
      <c r="H6" s="298" t="s">
        <v>5</v>
      </c>
      <c r="I6" s="298" t="s">
        <v>6</v>
      </c>
      <c r="J6" s="298" t="s">
        <v>7</v>
      </c>
      <c r="K6" s="298" t="s">
        <v>451</v>
      </c>
      <c r="L6" s="298"/>
      <c r="M6" s="298" t="s">
        <v>8</v>
      </c>
      <c r="N6" s="332"/>
    </row>
    <row r="7" spans="1:16" ht="15" customHeight="1">
      <c r="A7" s="309">
        <v>1</v>
      </c>
      <c r="B7" s="305" t="s">
        <v>9</v>
      </c>
      <c r="C7" s="292" t="s">
        <v>10</v>
      </c>
      <c r="D7" s="293">
        <v>803.79</v>
      </c>
      <c r="E7" s="293">
        <f>3156.64+7709.98</f>
        <v>10866.619999999999</v>
      </c>
      <c r="F7" s="293">
        <v>248624.08</v>
      </c>
      <c r="G7" s="293">
        <v>45231.76</v>
      </c>
      <c r="H7" s="293">
        <v>19421.09</v>
      </c>
      <c r="I7" s="293">
        <v>17100.57</v>
      </c>
      <c r="J7" s="293">
        <v>8096.09</v>
      </c>
      <c r="K7" s="294">
        <v>145443.8</v>
      </c>
      <c r="L7" s="293"/>
      <c r="M7" s="293">
        <v>2298</v>
      </c>
      <c r="N7" s="313">
        <f aca="true" t="shared" si="0" ref="N7:N50">SUM(D7:M7)</f>
        <v>497885.80000000005</v>
      </c>
      <c r="P7" s="4"/>
    </row>
    <row r="8" spans="1:16" ht="15" customHeight="1">
      <c r="A8" s="310">
        <f>A7+1</f>
        <v>2</v>
      </c>
      <c r="B8" s="306" t="s">
        <v>9</v>
      </c>
      <c r="C8" s="289">
        <v>145</v>
      </c>
      <c r="D8" s="287">
        <v>9690.88</v>
      </c>
      <c r="E8" s="287">
        <v>313.71</v>
      </c>
      <c r="F8" s="287">
        <v>772750.43</v>
      </c>
      <c r="G8" s="287">
        <v>382486.2</v>
      </c>
      <c r="H8" s="287">
        <v>109644.2</v>
      </c>
      <c r="I8" s="287">
        <v>110055.8</v>
      </c>
      <c r="J8" s="287"/>
      <c r="K8" s="287">
        <f>15+504218.7</f>
        <v>504233.7</v>
      </c>
      <c r="L8" s="287"/>
      <c r="M8" s="287">
        <v>15882.34</v>
      </c>
      <c r="N8" s="314">
        <f t="shared" si="0"/>
        <v>1905057.26</v>
      </c>
      <c r="P8" s="4"/>
    </row>
    <row r="9" spans="1:16" ht="15" customHeight="1">
      <c r="A9" s="310">
        <f aca="true" t="shared" si="1" ref="A9:A49">A8+1</f>
        <v>3</v>
      </c>
      <c r="B9" s="306" t="s">
        <v>11</v>
      </c>
      <c r="C9" s="289">
        <v>35</v>
      </c>
      <c r="D9" s="287"/>
      <c r="E9" s="287">
        <v>26414.1</v>
      </c>
      <c r="F9" s="287">
        <v>839105.45</v>
      </c>
      <c r="G9" s="287">
        <v>271368.6</v>
      </c>
      <c r="H9" s="287">
        <v>97639.19</v>
      </c>
      <c r="I9" s="287">
        <v>112036.7</v>
      </c>
      <c r="J9" s="287">
        <v>75914.56</v>
      </c>
      <c r="K9" s="288">
        <v>397477.7</v>
      </c>
      <c r="L9" s="287"/>
      <c r="M9" s="287">
        <v>11339.17</v>
      </c>
      <c r="N9" s="314">
        <f t="shared" si="0"/>
        <v>1831295.4699999997</v>
      </c>
      <c r="P9" s="4"/>
    </row>
    <row r="10" spans="1:16" ht="15" customHeight="1">
      <c r="A10" s="310">
        <f t="shared" si="1"/>
        <v>4</v>
      </c>
      <c r="B10" s="306" t="s">
        <v>12</v>
      </c>
      <c r="C10" s="289">
        <v>49</v>
      </c>
      <c r="D10" s="287">
        <v>0</v>
      </c>
      <c r="E10" s="287">
        <v>0</v>
      </c>
      <c r="F10" s="288">
        <v>682350.9</v>
      </c>
      <c r="G10" s="288">
        <v>179675.6</v>
      </c>
      <c r="H10" s="288">
        <v>68342.88</v>
      </c>
      <c r="I10" s="288">
        <v>71456.13</v>
      </c>
      <c r="J10" s="287">
        <v>45573.14</v>
      </c>
      <c r="K10" s="288">
        <v>326822.2</v>
      </c>
      <c r="L10" s="287"/>
      <c r="M10" s="287">
        <v>10466.24</v>
      </c>
      <c r="N10" s="314">
        <f t="shared" si="0"/>
        <v>1384687.09</v>
      </c>
      <c r="P10" s="4"/>
    </row>
    <row r="11" spans="1:16" ht="15" customHeight="1">
      <c r="A11" s="310">
        <f t="shared" si="1"/>
        <v>5</v>
      </c>
      <c r="B11" s="306" t="s">
        <v>12</v>
      </c>
      <c r="C11" s="289" t="s">
        <v>13</v>
      </c>
      <c r="D11" s="287">
        <v>4410</v>
      </c>
      <c r="E11" s="287">
        <v>14764.84</v>
      </c>
      <c r="F11" s="288">
        <v>637172.9</v>
      </c>
      <c r="G11" s="288">
        <v>219653.3</v>
      </c>
      <c r="H11" s="288">
        <v>83347.62</v>
      </c>
      <c r="I11" s="288">
        <v>89996.87</v>
      </c>
      <c r="J11" s="287">
        <v>58336.07</v>
      </c>
      <c r="K11" s="288">
        <v>330341.3</v>
      </c>
      <c r="L11" s="287"/>
      <c r="M11" s="287">
        <v>10732.97</v>
      </c>
      <c r="N11" s="314">
        <f t="shared" si="0"/>
        <v>1448755.87</v>
      </c>
      <c r="P11" s="4"/>
    </row>
    <row r="12" spans="1:16" ht="15" customHeight="1">
      <c r="A12" s="310">
        <f t="shared" si="1"/>
        <v>6</v>
      </c>
      <c r="B12" s="306" t="s">
        <v>12</v>
      </c>
      <c r="C12" s="289">
        <v>51</v>
      </c>
      <c r="D12" s="287"/>
      <c r="E12" s="287">
        <v>6930</v>
      </c>
      <c r="F12" s="288">
        <v>84316.43</v>
      </c>
      <c r="G12" s="288">
        <v>17951.36</v>
      </c>
      <c r="H12" s="288">
        <v>4344.47</v>
      </c>
      <c r="I12" s="288">
        <v>6881.99</v>
      </c>
      <c r="J12" s="287">
        <v>4838.69</v>
      </c>
      <c r="K12" s="288">
        <v>27789.16</v>
      </c>
      <c r="L12" s="287"/>
      <c r="M12" s="287"/>
      <c r="N12" s="314">
        <f t="shared" si="0"/>
        <v>153052.1</v>
      </c>
      <c r="P12" s="4"/>
    </row>
    <row r="13" spans="1:16" ht="15" customHeight="1">
      <c r="A13" s="310">
        <f t="shared" si="1"/>
        <v>7</v>
      </c>
      <c r="B13" s="306" t="s">
        <v>14</v>
      </c>
      <c r="C13" s="286" t="s">
        <v>15</v>
      </c>
      <c r="D13" s="287"/>
      <c r="E13" s="287"/>
      <c r="F13" s="288">
        <v>1591898</v>
      </c>
      <c r="G13" s="288">
        <v>550940</v>
      </c>
      <c r="H13" s="288">
        <v>201426.2</v>
      </c>
      <c r="I13" s="288">
        <v>181189</v>
      </c>
      <c r="J13" s="287"/>
      <c r="K13" s="288">
        <f>1165715+152.91</f>
        <v>1165867.91</v>
      </c>
      <c r="L13" s="287"/>
      <c r="M13" s="287"/>
      <c r="N13" s="314">
        <f t="shared" si="0"/>
        <v>3691321.1100000003</v>
      </c>
      <c r="P13" s="4"/>
    </row>
    <row r="14" spans="1:16" ht="15" customHeight="1">
      <c r="A14" s="310">
        <f t="shared" si="1"/>
        <v>8</v>
      </c>
      <c r="B14" s="306" t="s">
        <v>16</v>
      </c>
      <c r="C14" s="289" t="s">
        <v>17</v>
      </c>
      <c r="D14" s="287">
        <v>41441.54</v>
      </c>
      <c r="E14" s="287">
        <v>6582.09</v>
      </c>
      <c r="F14" s="288">
        <v>614179.55</v>
      </c>
      <c r="G14" s="287"/>
      <c r="H14" s="288">
        <v>122208.3</v>
      </c>
      <c r="I14" s="288">
        <v>68411.9</v>
      </c>
      <c r="J14" s="287"/>
      <c r="K14" s="287">
        <f>33.38+335005.9</f>
        <v>335039.28</v>
      </c>
      <c r="L14" s="287"/>
      <c r="M14" s="287">
        <v>9183.21</v>
      </c>
      <c r="N14" s="314">
        <f t="shared" si="0"/>
        <v>1197045.87</v>
      </c>
      <c r="P14" s="4"/>
    </row>
    <row r="15" spans="1:16" ht="15" customHeight="1">
      <c r="A15" s="310">
        <f t="shared" si="1"/>
        <v>9</v>
      </c>
      <c r="B15" s="306" t="s">
        <v>18</v>
      </c>
      <c r="C15" s="289">
        <v>29</v>
      </c>
      <c r="D15" s="287"/>
      <c r="E15" s="287"/>
      <c r="F15" s="287">
        <v>805665.26</v>
      </c>
      <c r="G15" s="287">
        <v>164483</v>
      </c>
      <c r="H15" s="287">
        <v>68882.02</v>
      </c>
      <c r="I15" s="287">
        <v>63022.96</v>
      </c>
      <c r="J15" s="287">
        <v>34552.3</v>
      </c>
      <c r="K15" s="287">
        <v>349060.9</v>
      </c>
      <c r="L15" s="287"/>
      <c r="M15" s="287">
        <v>15003.4</v>
      </c>
      <c r="N15" s="314">
        <f t="shared" si="0"/>
        <v>1500669.8399999999</v>
      </c>
      <c r="P15" s="4"/>
    </row>
    <row r="16" spans="1:16" ht="15" customHeight="1">
      <c r="A16" s="310">
        <f t="shared" si="1"/>
        <v>10</v>
      </c>
      <c r="B16" s="306" t="s">
        <v>19</v>
      </c>
      <c r="C16" s="289">
        <v>25</v>
      </c>
      <c r="D16" s="287">
        <v>188440.9</v>
      </c>
      <c r="E16" s="287">
        <f>10086.95+71322.15</f>
        <v>81409.09999999999</v>
      </c>
      <c r="F16" s="287">
        <v>769718.19</v>
      </c>
      <c r="G16" s="287">
        <v>391771.4</v>
      </c>
      <c r="H16" s="287">
        <v>122213.2</v>
      </c>
      <c r="I16" s="287">
        <v>114305.2</v>
      </c>
      <c r="J16" s="287"/>
      <c r="K16" s="288">
        <v>508194.7</v>
      </c>
      <c r="L16" s="287"/>
      <c r="M16" s="287">
        <v>21451.09</v>
      </c>
      <c r="N16" s="314">
        <f t="shared" si="0"/>
        <v>2197503.78</v>
      </c>
      <c r="P16" s="4"/>
    </row>
    <row r="17" spans="1:16" ht="15" customHeight="1">
      <c r="A17" s="310">
        <f t="shared" si="1"/>
        <v>11</v>
      </c>
      <c r="B17" s="306" t="s">
        <v>19</v>
      </c>
      <c r="C17" s="289">
        <v>34</v>
      </c>
      <c r="D17" s="287">
        <v>124158.4</v>
      </c>
      <c r="E17" s="287">
        <f>66796.05+25768.77</f>
        <v>92564.82</v>
      </c>
      <c r="F17" s="287">
        <v>897254.26</v>
      </c>
      <c r="G17" s="287">
        <v>290801.1</v>
      </c>
      <c r="H17" s="287">
        <v>119373</v>
      </c>
      <c r="I17" s="287">
        <v>109675.7</v>
      </c>
      <c r="J17" s="287">
        <v>68988.42</v>
      </c>
      <c r="K17" s="287">
        <f>499268.9+2741.06</f>
        <v>502009.96</v>
      </c>
      <c r="L17" s="287"/>
      <c r="M17" s="287">
        <v>18451.1</v>
      </c>
      <c r="N17" s="314">
        <f t="shared" si="0"/>
        <v>2223276.7600000002</v>
      </c>
      <c r="P17" s="4"/>
    </row>
    <row r="18" spans="1:16" ht="15" customHeight="1">
      <c r="A18" s="310">
        <f t="shared" si="1"/>
        <v>12</v>
      </c>
      <c r="B18" s="306" t="s">
        <v>20</v>
      </c>
      <c r="C18" s="289" t="s">
        <v>21</v>
      </c>
      <c r="D18" s="287">
        <v>257970</v>
      </c>
      <c r="E18" s="287">
        <f>22249.1+10697.12</f>
        <v>32946.22</v>
      </c>
      <c r="F18" s="287">
        <v>662463.28</v>
      </c>
      <c r="G18" s="287">
        <v>338086.1</v>
      </c>
      <c r="H18" s="287">
        <v>114613.6</v>
      </c>
      <c r="I18" s="287">
        <v>101973.7</v>
      </c>
      <c r="J18" s="287"/>
      <c r="K18" s="287">
        <f>409453.3+25.76</f>
        <v>409479.06</v>
      </c>
      <c r="L18" s="287"/>
      <c r="M18" s="287">
        <v>11706.37</v>
      </c>
      <c r="N18" s="314">
        <f t="shared" si="0"/>
        <v>1929238.3300000003</v>
      </c>
      <c r="P18" s="4"/>
    </row>
    <row r="19" spans="1:16" ht="15" customHeight="1">
      <c r="A19" s="310">
        <f t="shared" si="1"/>
        <v>13</v>
      </c>
      <c r="B19" s="306" t="s">
        <v>22</v>
      </c>
      <c r="C19" s="289" t="s">
        <v>23</v>
      </c>
      <c r="D19" s="287"/>
      <c r="E19" s="287">
        <v>92644.58</v>
      </c>
      <c r="F19" s="287">
        <v>545392.26</v>
      </c>
      <c r="G19" s="287">
        <v>211816.4</v>
      </c>
      <c r="H19" s="287">
        <v>82912.02</v>
      </c>
      <c r="I19" s="287">
        <v>82033.76</v>
      </c>
      <c r="J19" s="287">
        <v>52451.83</v>
      </c>
      <c r="K19" s="287">
        <f>19.7+417824.4</f>
        <v>417844.10000000003</v>
      </c>
      <c r="L19" s="287"/>
      <c r="M19" s="287">
        <v>8894.04</v>
      </c>
      <c r="N19" s="314">
        <f t="shared" si="0"/>
        <v>1493988.9900000002</v>
      </c>
      <c r="P19" s="4"/>
    </row>
    <row r="20" spans="1:16" ht="15" customHeight="1">
      <c r="A20" s="310">
        <f t="shared" si="1"/>
        <v>14</v>
      </c>
      <c r="B20" s="306" t="s">
        <v>22</v>
      </c>
      <c r="C20" s="289">
        <v>128</v>
      </c>
      <c r="D20" s="287">
        <v>33686.96</v>
      </c>
      <c r="E20" s="287">
        <f>93898.08+16763.98</f>
        <v>110662.06</v>
      </c>
      <c r="F20" s="287">
        <v>942451.23</v>
      </c>
      <c r="G20" s="287">
        <v>338340.5</v>
      </c>
      <c r="H20" s="287">
        <v>104045</v>
      </c>
      <c r="I20" s="287">
        <v>120326.9</v>
      </c>
      <c r="J20" s="287">
        <v>83528.39</v>
      </c>
      <c r="K20" s="287">
        <f>562479.8</f>
        <v>562479.8</v>
      </c>
      <c r="L20" s="287"/>
      <c r="M20" s="287">
        <v>18994.05</v>
      </c>
      <c r="N20" s="314">
        <f t="shared" si="0"/>
        <v>2314514.8899999997</v>
      </c>
      <c r="P20" s="4"/>
    </row>
    <row r="21" spans="1:16" ht="15" customHeight="1">
      <c r="A21" s="310">
        <f t="shared" si="1"/>
        <v>15</v>
      </c>
      <c r="B21" s="306" t="s">
        <v>22</v>
      </c>
      <c r="C21" s="289" t="s">
        <v>24</v>
      </c>
      <c r="D21" s="287">
        <v>412992</v>
      </c>
      <c r="E21" s="287">
        <v>61939.06</v>
      </c>
      <c r="F21" s="287">
        <v>1128936.5</v>
      </c>
      <c r="G21" s="287">
        <v>329476.4</v>
      </c>
      <c r="H21" s="287">
        <v>145059.3</v>
      </c>
      <c r="I21" s="287">
        <v>118432.4</v>
      </c>
      <c r="J21" s="287">
        <v>69485.88</v>
      </c>
      <c r="K21" s="288">
        <v>557387.1</v>
      </c>
      <c r="L21" s="287"/>
      <c r="M21" s="287">
        <v>17352.41</v>
      </c>
      <c r="N21" s="314">
        <f t="shared" si="0"/>
        <v>2841061.0500000003</v>
      </c>
      <c r="P21" s="4"/>
    </row>
    <row r="22" spans="1:16" ht="15" customHeight="1">
      <c r="A22" s="310">
        <f t="shared" si="1"/>
        <v>16</v>
      </c>
      <c r="B22" s="306" t="s">
        <v>22</v>
      </c>
      <c r="C22" s="289">
        <v>152</v>
      </c>
      <c r="D22" s="287">
        <v>207414.6</v>
      </c>
      <c r="E22" s="287">
        <v>103088.6</v>
      </c>
      <c r="F22" s="288">
        <v>838967.11</v>
      </c>
      <c r="G22" s="288">
        <v>422161.6</v>
      </c>
      <c r="H22" s="288">
        <v>127306.1</v>
      </c>
      <c r="I22" s="288">
        <v>109683.4</v>
      </c>
      <c r="J22" s="287"/>
      <c r="K22" s="288">
        <v>523252.7</v>
      </c>
      <c r="L22" s="287"/>
      <c r="M22" s="287">
        <v>16355.49</v>
      </c>
      <c r="N22" s="314">
        <f t="shared" si="0"/>
        <v>2348229.6000000006</v>
      </c>
      <c r="P22" s="4"/>
    </row>
    <row r="23" spans="1:16" ht="15" customHeight="1">
      <c r="A23" s="310">
        <f t="shared" si="1"/>
        <v>17</v>
      </c>
      <c r="B23" s="306" t="s">
        <v>25</v>
      </c>
      <c r="C23" s="289">
        <v>31</v>
      </c>
      <c r="D23" s="287"/>
      <c r="E23" s="287"/>
      <c r="F23" s="288">
        <v>756700.43</v>
      </c>
      <c r="G23" s="288">
        <v>224767.4</v>
      </c>
      <c r="H23" s="288">
        <v>82262.52</v>
      </c>
      <c r="I23" s="288">
        <v>93894.72</v>
      </c>
      <c r="J23" s="287">
        <v>60349.79</v>
      </c>
      <c r="K23" s="288">
        <v>418929.6</v>
      </c>
      <c r="L23" s="287"/>
      <c r="M23" s="287">
        <v>10245.42</v>
      </c>
      <c r="N23" s="314">
        <f t="shared" si="0"/>
        <v>1647149.88</v>
      </c>
      <c r="P23" s="4"/>
    </row>
    <row r="24" spans="1:16" ht="15" customHeight="1">
      <c r="A24" s="310">
        <f t="shared" si="1"/>
        <v>18</v>
      </c>
      <c r="B24" s="306" t="s">
        <v>26</v>
      </c>
      <c r="C24" s="289" t="s">
        <v>27</v>
      </c>
      <c r="D24" s="287">
        <v>658684.6</v>
      </c>
      <c r="E24" s="287">
        <v>24826.74</v>
      </c>
      <c r="F24" s="288">
        <v>714441.38</v>
      </c>
      <c r="G24" s="288">
        <v>289579.4</v>
      </c>
      <c r="H24" s="288">
        <v>99302.9</v>
      </c>
      <c r="I24" s="288">
        <v>115564.3</v>
      </c>
      <c r="J24" s="287">
        <v>78597.86</v>
      </c>
      <c r="K24" s="288">
        <v>419850.6</v>
      </c>
      <c r="L24" s="287"/>
      <c r="M24" s="287">
        <v>12335.5</v>
      </c>
      <c r="N24" s="314">
        <f t="shared" si="0"/>
        <v>2413183.2800000003</v>
      </c>
      <c r="P24" s="4"/>
    </row>
    <row r="25" spans="1:16" ht="15" customHeight="1">
      <c r="A25" s="310">
        <f t="shared" si="1"/>
        <v>19</v>
      </c>
      <c r="B25" s="306" t="s">
        <v>26</v>
      </c>
      <c r="C25" s="289" t="s">
        <v>28</v>
      </c>
      <c r="D25" s="287"/>
      <c r="E25" s="287"/>
      <c r="F25" s="288">
        <v>0</v>
      </c>
      <c r="G25" s="288">
        <v>0</v>
      </c>
      <c r="H25" s="288">
        <v>0</v>
      </c>
      <c r="I25" s="288">
        <v>0</v>
      </c>
      <c r="J25" s="287"/>
      <c r="K25" s="287">
        <v>1043095.4</v>
      </c>
      <c r="L25" s="287"/>
      <c r="M25" s="287">
        <v>20539.35</v>
      </c>
      <c r="N25" s="314">
        <f t="shared" si="0"/>
        <v>1063634.75</v>
      </c>
      <c r="P25" s="4"/>
    </row>
    <row r="26" spans="1:16" ht="15" customHeight="1">
      <c r="A26" s="310">
        <f t="shared" si="1"/>
        <v>20</v>
      </c>
      <c r="B26" s="306" t="s">
        <v>29</v>
      </c>
      <c r="C26" s="289">
        <v>5</v>
      </c>
      <c r="D26" s="287">
        <v>4300</v>
      </c>
      <c r="E26" s="287">
        <v>94951.64</v>
      </c>
      <c r="F26" s="287">
        <v>655155.35</v>
      </c>
      <c r="G26" s="287">
        <v>185142</v>
      </c>
      <c r="H26" s="287">
        <v>75694.25</v>
      </c>
      <c r="I26" s="287">
        <v>67940.66</v>
      </c>
      <c r="J26" s="287">
        <v>46631.96</v>
      </c>
      <c r="K26" s="287">
        <v>357880.6</v>
      </c>
      <c r="L26" s="287"/>
      <c r="M26" s="287">
        <v>13666.11</v>
      </c>
      <c r="N26" s="314">
        <f t="shared" si="0"/>
        <v>1501362.57</v>
      </c>
      <c r="P26" s="4"/>
    </row>
    <row r="27" spans="1:16" ht="15" customHeight="1">
      <c r="A27" s="310">
        <f t="shared" si="1"/>
        <v>21</v>
      </c>
      <c r="B27" s="306" t="s">
        <v>29</v>
      </c>
      <c r="C27" s="289">
        <v>7</v>
      </c>
      <c r="D27" s="287">
        <v>7715.55</v>
      </c>
      <c r="E27" s="287">
        <f>27196.84+11969.51</f>
        <v>39166.35</v>
      </c>
      <c r="F27" s="287">
        <v>991147.71</v>
      </c>
      <c r="G27" s="287">
        <v>286322.6</v>
      </c>
      <c r="H27" s="287">
        <v>114049.52</v>
      </c>
      <c r="I27" s="287">
        <v>106482.2</v>
      </c>
      <c r="J27" s="287">
        <v>70877.96</v>
      </c>
      <c r="K27" s="287">
        <f>536902.58+18.86</f>
        <v>536921.44</v>
      </c>
      <c r="L27" s="287"/>
      <c r="M27" s="287">
        <v>25805.78</v>
      </c>
      <c r="N27" s="314">
        <f t="shared" si="0"/>
        <v>2178489.11</v>
      </c>
      <c r="P27" s="4"/>
    </row>
    <row r="28" spans="1:16" ht="15" customHeight="1">
      <c r="A28" s="310">
        <f t="shared" si="1"/>
        <v>22</v>
      </c>
      <c r="B28" s="306" t="s">
        <v>30</v>
      </c>
      <c r="C28" s="289">
        <v>163</v>
      </c>
      <c r="D28" s="287">
        <v>12681.56</v>
      </c>
      <c r="E28" s="287"/>
      <c r="F28" s="287">
        <v>831017.31</v>
      </c>
      <c r="G28" s="287">
        <v>334442.8</v>
      </c>
      <c r="H28" s="287">
        <v>120969.7</v>
      </c>
      <c r="I28" s="287">
        <v>113855.9</v>
      </c>
      <c r="J28" s="287"/>
      <c r="K28" s="287">
        <f>605284.9+454.86</f>
        <v>605739.76</v>
      </c>
      <c r="L28" s="287"/>
      <c r="M28" s="287"/>
      <c r="N28" s="314">
        <f t="shared" si="0"/>
        <v>2018707.03</v>
      </c>
      <c r="P28" s="4"/>
    </row>
    <row r="29" spans="1:16" ht="15" customHeight="1">
      <c r="A29" s="310">
        <f t="shared" si="1"/>
        <v>23</v>
      </c>
      <c r="B29" s="306" t="s">
        <v>30</v>
      </c>
      <c r="C29" s="289">
        <v>170</v>
      </c>
      <c r="D29" s="287">
        <v>98681.06</v>
      </c>
      <c r="E29" s="287">
        <v>2272.15</v>
      </c>
      <c r="F29" s="288">
        <v>799938.55</v>
      </c>
      <c r="G29" s="288">
        <v>441776.9</v>
      </c>
      <c r="H29" s="288">
        <v>127435.04</v>
      </c>
      <c r="I29" s="288">
        <v>122598.8</v>
      </c>
      <c r="J29" s="287"/>
      <c r="K29" s="287">
        <v>760349.8</v>
      </c>
      <c r="L29" s="287"/>
      <c r="M29" s="287"/>
      <c r="N29" s="314">
        <f t="shared" si="0"/>
        <v>2353052.3000000003</v>
      </c>
      <c r="P29" s="4"/>
    </row>
    <row r="30" spans="1:16" ht="15" customHeight="1">
      <c r="A30" s="310">
        <f t="shared" si="1"/>
        <v>24</v>
      </c>
      <c r="B30" s="306" t="s">
        <v>31</v>
      </c>
      <c r="C30" s="289" t="s">
        <v>32</v>
      </c>
      <c r="D30" s="287">
        <v>10180.75</v>
      </c>
      <c r="E30" s="287">
        <v>39914.43</v>
      </c>
      <c r="F30" s="288">
        <v>654919.45</v>
      </c>
      <c r="G30" s="288">
        <v>294502.1</v>
      </c>
      <c r="H30" s="288">
        <v>90423.58</v>
      </c>
      <c r="I30" s="288">
        <v>82478.98</v>
      </c>
      <c r="J30" s="287"/>
      <c r="K30" s="287">
        <v>606783.5</v>
      </c>
      <c r="L30" s="287"/>
      <c r="M30" s="287"/>
      <c r="N30" s="314">
        <f t="shared" si="0"/>
        <v>1779202.79</v>
      </c>
      <c r="P30" s="4"/>
    </row>
    <row r="31" spans="1:16" ht="15" customHeight="1">
      <c r="A31" s="310">
        <f t="shared" si="1"/>
        <v>25</v>
      </c>
      <c r="B31" s="306" t="s">
        <v>33</v>
      </c>
      <c r="C31" s="289" t="s">
        <v>34</v>
      </c>
      <c r="D31" s="287">
        <v>34381.87</v>
      </c>
      <c r="E31" s="287">
        <f>52492.02+30782.96</f>
        <v>83274.98</v>
      </c>
      <c r="F31" s="288">
        <v>705359.72</v>
      </c>
      <c r="G31" s="288">
        <v>202519.4</v>
      </c>
      <c r="H31" s="288">
        <v>78495.92</v>
      </c>
      <c r="I31" s="288">
        <v>84208.61</v>
      </c>
      <c r="J31" s="287">
        <v>57738.68</v>
      </c>
      <c r="K31" s="287">
        <v>335664.3</v>
      </c>
      <c r="L31" s="287"/>
      <c r="M31" s="287">
        <v>13068.26</v>
      </c>
      <c r="N31" s="314">
        <f t="shared" si="0"/>
        <v>1594711.74</v>
      </c>
      <c r="P31" s="4"/>
    </row>
    <row r="32" spans="1:16" ht="15" customHeight="1">
      <c r="A32" s="310">
        <f t="shared" si="1"/>
        <v>26</v>
      </c>
      <c r="B32" s="306" t="s">
        <v>33</v>
      </c>
      <c r="C32" s="289" t="s">
        <v>35</v>
      </c>
      <c r="D32" s="287">
        <v>49058.75</v>
      </c>
      <c r="E32" s="287">
        <v>14378.67</v>
      </c>
      <c r="F32" s="288">
        <v>816964.9</v>
      </c>
      <c r="G32" s="288">
        <v>159652.1</v>
      </c>
      <c r="H32" s="288">
        <v>82299.88</v>
      </c>
      <c r="I32" s="288">
        <v>70049.37</v>
      </c>
      <c r="J32" s="287">
        <v>42451.21</v>
      </c>
      <c r="K32" s="287">
        <f>333585.6+129.16</f>
        <v>333714.75999999995</v>
      </c>
      <c r="L32" s="287"/>
      <c r="M32" s="287">
        <v>16239.57</v>
      </c>
      <c r="N32" s="314">
        <f t="shared" si="0"/>
        <v>1584809.21</v>
      </c>
      <c r="P32" s="4"/>
    </row>
    <row r="33" spans="1:16" ht="15" customHeight="1">
      <c r="A33" s="310">
        <f t="shared" si="1"/>
        <v>27</v>
      </c>
      <c r="B33" s="306" t="s">
        <v>33</v>
      </c>
      <c r="C33" s="289">
        <v>30</v>
      </c>
      <c r="D33" s="287">
        <v>166072</v>
      </c>
      <c r="E33" s="287">
        <v>44410</v>
      </c>
      <c r="F33" s="288">
        <v>699795.78</v>
      </c>
      <c r="G33" s="288">
        <v>227293.4</v>
      </c>
      <c r="H33" s="288">
        <v>79886.09</v>
      </c>
      <c r="I33" s="288">
        <v>85474.21</v>
      </c>
      <c r="J33" s="287">
        <v>63284.87</v>
      </c>
      <c r="K33" s="287">
        <v>408332.6</v>
      </c>
      <c r="L33" s="287"/>
      <c r="M33" s="287">
        <v>9602.66</v>
      </c>
      <c r="N33" s="314">
        <f t="shared" si="0"/>
        <v>1784151.61</v>
      </c>
      <c r="P33" s="4"/>
    </row>
    <row r="34" spans="1:16" ht="15" customHeight="1">
      <c r="A34" s="310">
        <f t="shared" si="1"/>
        <v>28</v>
      </c>
      <c r="B34" s="306" t="s">
        <v>33</v>
      </c>
      <c r="C34" s="289">
        <v>32</v>
      </c>
      <c r="D34" s="287">
        <v>119564.4</v>
      </c>
      <c r="E34" s="287">
        <f>545.9+9510.54</f>
        <v>10056.44</v>
      </c>
      <c r="F34" s="288">
        <v>722521.63</v>
      </c>
      <c r="G34" s="288">
        <v>277991.7</v>
      </c>
      <c r="H34" s="288">
        <v>102151.55</v>
      </c>
      <c r="I34" s="288">
        <v>117260.3</v>
      </c>
      <c r="J34" s="287">
        <v>75947.58</v>
      </c>
      <c r="K34" s="287">
        <f>436694.8</f>
        <v>436694.8</v>
      </c>
      <c r="L34" s="287"/>
      <c r="M34" s="287">
        <v>13897.04</v>
      </c>
      <c r="N34" s="314">
        <f t="shared" si="0"/>
        <v>1876085.4400000002</v>
      </c>
      <c r="P34" s="4"/>
    </row>
    <row r="35" spans="1:16" ht="15" customHeight="1">
      <c r="A35" s="310">
        <f t="shared" si="1"/>
        <v>29</v>
      </c>
      <c r="B35" s="306" t="s">
        <v>36</v>
      </c>
      <c r="C35" s="289">
        <v>3</v>
      </c>
      <c r="D35" s="287"/>
      <c r="E35" s="287">
        <v>15198.93</v>
      </c>
      <c r="F35" s="287">
        <v>428479.9</v>
      </c>
      <c r="G35" s="287">
        <v>123254.71</v>
      </c>
      <c r="H35" s="287">
        <v>52136.46</v>
      </c>
      <c r="I35" s="287">
        <v>50598.09</v>
      </c>
      <c r="J35" s="287">
        <v>34408.86</v>
      </c>
      <c r="K35" s="287">
        <v>176593.74</v>
      </c>
      <c r="L35" s="287"/>
      <c r="M35" s="287">
        <v>6771.95</v>
      </c>
      <c r="N35" s="314">
        <f t="shared" si="0"/>
        <v>887442.6399999999</v>
      </c>
      <c r="P35" s="4"/>
    </row>
    <row r="36" spans="1:16" ht="15" customHeight="1">
      <c r="A36" s="310">
        <f t="shared" si="1"/>
        <v>30</v>
      </c>
      <c r="B36" s="306" t="s">
        <v>37</v>
      </c>
      <c r="C36" s="289">
        <v>12</v>
      </c>
      <c r="D36" s="287">
        <v>793775.5</v>
      </c>
      <c r="E36" s="287">
        <f>247942.8+34893.68</f>
        <v>282836.48</v>
      </c>
      <c r="F36" s="287">
        <v>669662.96</v>
      </c>
      <c r="G36" s="287">
        <v>690888</v>
      </c>
      <c r="H36" s="287">
        <v>258801.15</v>
      </c>
      <c r="I36" s="287">
        <v>222379.1</v>
      </c>
      <c r="J36" s="287">
        <v>0</v>
      </c>
      <c r="K36" s="287">
        <f>1460662.07+25404.49</f>
        <v>1486066.56</v>
      </c>
      <c r="L36" s="287"/>
      <c r="M36" s="287"/>
      <c r="N36" s="314">
        <f t="shared" si="0"/>
        <v>4404409.75</v>
      </c>
      <c r="P36" s="4"/>
    </row>
    <row r="37" spans="1:16" ht="15" customHeight="1">
      <c r="A37" s="310">
        <f t="shared" si="1"/>
        <v>31</v>
      </c>
      <c r="B37" s="307" t="s">
        <v>37</v>
      </c>
      <c r="C37" s="289" t="s">
        <v>38</v>
      </c>
      <c r="D37" s="287">
        <v>0</v>
      </c>
      <c r="E37" s="287">
        <f>20991.28-518.56</f>
        <v>20472.719999999998</v>
      </c>
      <c r="F37" s="287">
        <v>798621.11</v>
      </c>
      <c r="G37" s="287">
        <v>375065.87</v>
      </c>
      <c r="H37" s="287">
        <v>136792.1</v>
      </c>
      <c r="I37" s="287">
        <v>131679.3</v>
      </c>
      <c r="J37" s="287"/>
      <c r="K37" s="288">
        <v>627713.2</v>
      </c>
      <c r="L37" s="287"/>
      <c r="M37" s="287"/>
      <c r="N37" s="314">
        <f t="shared" si="0"/>
        <v>2090344.3</v>
      </c>
      <c r="P37" s="4"/>
    </row>
    <row r="38" spans="1:16" ht="15" customHeight="1">
      <c r="A38" s="310">
        <f t="shared" si="1"/>
        <v>32</v>
      </c>
      <c r="B38" s="306" t="s">
        <v>39</v>
      </c>
      <c r="C38" s="289">
        <v>12</v>
      </c>
      <c r="D38" s="287"/>
      <c r="E38" s="287"/>
      <c r="F38" s="287">
        <v>626998.69</v>
      </c>
      <c r="G38" s="287">
        <v>275464</v>
      </c>
      <c r="H38" s="287">
        <v>57595.78</v>
      </c>
      <c r="I38" s="287">
        <v>72247.45</v>
      </c>
      <c r="J38" s="287"/>
      <c r="K38" s="287">
        <v>319115.2</v>
      </c>
      <c r="L38" s="287"/>
      <c r="M38" s="287">
        <v>13347.12</v>
      </c>
      <c r="N38" s="314">
        <f t="shared" si="0"/>
        <v>1364768.24</v>
      </c>
      <c r="P38" s="4"/>
    </row>
    <row r="39" spans="1:16" ht="15" customHeight="1">
      <c r="A39" s="310">
        <f t="shared" si="1"/>
        <v>33</v>
      </c>
      <c r="B39" s="306" t="s">
        <v>39</v>
      </c>
      <c r="C39" s="289">
        <v>14</v>
      </c>
      <c r="D39" s="287"/>
      <c r="E39" s="287">
        <v>55630.44</v>
      </c>
      <c r="F39" s="287">
        <v>603399.75</v>
      </c>
      <c r="G39" s="287">
        <v>271974.4</v>
      </c>
      <c r="H39" s="287">
        <v>94202.79</v>
      </c>
      <c r="I39" s="287">
        <v>76275.94</v>
      </c>
      <c r="J39" s="287"/>
      <c r="K39" s="287">
        <f>316526.8+180</f>
        <v>316706.8</v>
      </c>
      <c r="L39" s="287"/>
      <c r="M39" s="287">
        <v>8176.98</v>
      </c>
      <c r="N39" s="314">
        <f t="shared" si="0"/>
        <v>1426367.1</v>
      </c>
      <c r="P39" s="4"/>
    </row>
    <row r="40" spans="1:16" ht="15" customHeight="1">
      <c r="A40" s="310">
        <f t="shared" si="1"/>
        <v>34</v>
      </c>
      <c r="B40" s="306" t="s">
        <v>39</v>
      </c>
      <c r="C40" s="289">
        <v>16</v>
      </c>
      <c r="D40" s="287">
        <v>43304.32</v>
      </c>
      <c r="E40" s="287">
        <f>11666.48+532.8</f>
        <v>12199.279999999999</v>
      </c>
      <c r="F40" s="287">
        <v>654481.34</v>
      </c>
      <c r="G40" s="287">
        <v>308932.2</v>
      </c>
      <c r="H40" s="287">
        <v>75787.4</v>
      </c>
      <c r="I40" s="287">
        <v>79690.82</v>
      </c>
      <c r="J40" s="287"/>
      <c r="K40" s="288">
        <v>320125.2</v>
      </c>
      <c r="L40" s="287"/>
      <c r="M40" s="287">
        <v>14796.49</v>
      </c>
      <c r="N40" s="314">
        <f t="shared" si="0"/>
        <v>1509317.0499999998</v>
      </c>
      <c r="P40" s="4"/>
    </row>
    <row r="41" spans="1:16" ht="15" customHeight="1">
      <c r="A41" s="310">
        <f t="shared" si="1"/>
        <v>35</v>
      </c>
      <c r="B41" s="306" t="s">
        <v>39</v>
      </c>
      <c r="C41" s="289">
        <v>2</v>
      </c>
      <c r="D41" s="287">
        <v>161832.8</v>
      </c>
      <c r="E41" s="287"/>
      <c r="F41" s="287">
        <v>557536.24</v>
      </c>
      <c r="G41" s="287">
        <v>313362.1</v>
      </c>
      <c r="H41" s="287">
        <v>71621.94</v>
      </c>
      <c r="I41" s="287">
        <v>62245.44</v>
      </c>
      <c r="J41" s="287"/>
      <c r="K41" s="288">
        <v>310875.9</v>
      </c>
      <c r="L41" s="287"/>
      <c r="M41" s="287">
        <v>13100.62</v>
      </c>
      <c r="N41" s="314">
        <f t="shared" si="0"/>
        <v>1490575.04</v>
      </c>
      <c r="P41" s="4"/>
    </row>
    <row r="42" spans="1:16" ht="15" customHeight="1">
      <c r="A42" s="310">
        <f t="shared" si="1"/>
        <v>36</v>
      </c>
      <c r="B42" s="306" t="s">
        <v>39</v>
      </c>
      <c r="C42" s="289">
        <v>4</v>
      </c>
      <c r="D42" s="287">
        <v>20046.69</v>
      </c>
      <c r="E42" s="287">
        <f>55628.34+10151.77</f>
        <v>65780.11</v>
      </c>
      <c r="F42" s="287">
        <v>636570.97</v>
      </c>
      <c r="G42" s="287">
        <v>231280.4</v>
      </c>
      <c r="H42" s="287">
        <v>63354.97</v>
      </c>
      <c r="I42" s="287">
        <v>69459.85</v>
      </c>
      <c r="J42" s="287"/>
      <c r="K42" s="288">
        <v>305979.9</v>
      </c>
      <c r="L42" s="287"/>
      <c r="M42" s="287">
        <v>10666.08</v>
      </c>
      <c r="N42" s="314">
        <f t="shared" si="0"/>
        <v>1403138.9700000002</v>
      </c>
      <c r="P42" s="4"/>
    </row>
    <row r="43" spans="1:16" ht="15" customHeight="1">
      <c r="A43" s="310">
        <f t="shared" si="1"/>
        <v>37</v>
      </c>
      <c r="B43" s="306" t="s">
        <v>39</v>
      </c>
      <c r="C43" s="289">
        <v>6</v>
      </c>
      <c r="D43" s="287">
        <v>19285.92</v>
      </c>
      <c r="E43" s="287">
        <v>12406.08</v>
      </c>
      <c r="F43" s="288">
        <v>637110.89</v>
      </c>
      <c r="G43" s="288">
        <v>265713.6</v>
      </c>
      <c r="H43" s="288">
        <v>74409.23</v>
      </c>
      <c r="I43" s="288">
        <v>73001.41</v>
      </c>
      <c r="J43" s="287"/>
      <c r="K43" s="288">
        <v>297984.3</v>
      </c>
      <c r="L43" s="287"/>
      <c r="M43" s="287">
        <v>11520.32</v>
      </c>
      <c r="N43" s="314">
        <f t="shared" si="0"/>
        <v>1391431.75</v>
      </c>
      <c r="P43" s="4"/>
    </row>
    <row r="44" spans="1:16" ht="15" customHeight="1">
      <c r="A44" s="310">
        <f t="shared" si="1"/>
        <v>38</v>
      </c>
      <c r="B44" s="306" t="s">
        <v>39</v>
      </c>
      <c r="C44" s="289">
        <v>8</v>
      </c>
      <c r="D44" s="287">
        <v>1388.82</v>
      </c>
      <c r="E44" s="287">
        <f>221.77+131.82</f>
        <v>353.59000000000003</v>
      </c>
      <c r="F44" s="287">
        <v>636632.7</v>
      </c>
      <c r="G44" s="287">
        <v>280393.1</v>
      </c>
      <c r="H44" s="287">
        <v>68665.67</v>
      </c>
      <c r="I44" s="287">
        <v>76922.77</v>
      </c>
      <c r="J44" s="287"/>
      <c r="K44" s="288">
        <v>324689</v>
      </c>
      <c r="L44" s="287"/>
      <c r="M44" s="287">
        <v>13521.79</v>
      </c>
      <c r="N44" s="314">
        <f t="shared" si="0"/>
        <v>1402567.44</v>
      </c>
      <c r="P44" s="4"/>
    </row>
    <row r="45" spans="1:16" ht="15" customHeight="1">
      <c r="A45" s="310">
        <f t="shared" si="1"/>
        <v>39</v>
      </c>
      <c r="B45" s="306" t="s">
        <v>40</v>
      </c>
      <c r="C45" s="289">
        <v>10</v>
      </c>
      <c r="D45" s="287"/>
      <c r="E45" s="287">
        <v>8300.36</v>
      </c>
      <c r="F45" s="287">
        <v>372595.02</v>
      </c>
      <c r="G45" s="287"/>
      <c r="H45" s="287">
        <v>60168.2</v>
      </c>
      <c r="I45" s="287">
        <v>42243.68</v>
      </c>
      <c r="J45" s="287"/>
      <c r="K45" s="288">
        <v>253580.6</v>
      </c>
      <c r="L45" s="287"/>
      <c r="M45" s="287">
        <v>5581.51</v>
      </c>
      <c r="N45" s="314">
        <f t="shared" si="0"/>
        <v>742469.37</v>
      </c>
      <c r="P45" s="4"/>
    </row>
    <row r="46" spans="1:16" ht="15" customHeight="1">
      <c r="A46" s="310">
        <f t="shared" si="1"/>
        <v>40</v>
      </c>
      <c r="B46" s="306" t="s">
        <v>40</v>
      </c>
      <c r="C46" s="289">
        <v>20</v>
      </c>
      <c r="D46" s="287"/>
      <c r="E46" s="287"/>
      <c r="F46" s="287">
        <v>313926.01</v>
      </c>
      <c r="G46" s="287"/>
      <c r="H46" s="287">
        <v>31858.4</v>
      </c>
      <c r="I46" s="287">
        <v>33269.41</v>
      </c>
      <c r="J46" s="287"/>
      <c r="K46" s="287">
        <v>255404.7</v>
      </c>
      <c r="L46" s="287"/>
      <c r="M46" s="287">
        <v>6880.68</v>
      </c>
      <c r="N46" s="314">
        <f t="shared" si="0"/>
        <v>641339.2000000001</v>
      </c>
      <c r="P46" s="4"/>
    </row>
    <row r="47" spans="1:16" ht="15" customHeight="1">
      <c r="A47" s="310">
        <f t="shared" si="1"/>
        <v>41</v>
      </c>
      <c r="B47" s="306" t="s">
        <v>40</v>
      </c>
      <c r="C47" s="289">
        <v>24</v>
      </c>
      <c r="D47" s="287"/>
      <c r="E47" s="287"/>
      <c r="F47" s="287">
        <v>379585.27</v>
      </c>
      <c r="G47" s="287"/>
      <c r="H47" s="287">
        <v>67781.64</v>
      </c>
      <c r="I47" s="287">
        <v>38526.69</v>
      </c>
      <c r="J47" s="287"/>
      <c r="K47" s="287">
        <v>223164.47</v>
      </c>
      <c r="L47" s="287"/>
      <c r="M47" s="287">
        <v>4160.47</v>
      </c>
      <c r="N47" s="314">
        <f t="shared" si="0"/>
        <v>713218.54</v>
      </c>
      <c r="P47" s="4"/>
    </row>
    <row r="48" spans="1:16" ht="15" customHeight="1">
      <c r="A48" s="310">
        <f t="shared" si="1"/>
        <v>42</v>
      </c>
      <c r="B48" s="306" t="s">
        <v>40</v>
      </c>
      <c r="C48" s="289" t="s">
        <v>41</v>
      </c>
      <c r="D48" s="287">
        <v>88749.45</v>
      </c>
      <c r="E48" s="287">
        <v>137273.25</v>
      </c>
      <c r="F48" s="287">
        <v>876216.02</v>
      </c>
      <c r="G48" s="287">
        <v>211910.1</v>
      </c>
      <c r="H48" s="287">
        <v>88146.58</v>
      </c>
      <c r="I48" s="287">
        <v>85898.3</v>
      </c>
      <c r="J48" s="287">
        <v>50841.18</v>
      </c>
      <c r="K48" s="287">
        <v>423769.2</v>
      </c>
      <c r="L48" s="287"/>
      <c r="M48" s="287">
        <v>10864.1</v>
      </c>
      <c r="N48" s="314">
        <f t="shared" si="0"/>
        <v>1973668.1800000002</v>
      </c>
      <c r="P48" s="4"/>
    </row>
    <row r="49" spans="1:16" ht="15" customHeight="1">
      <c r="A49" s="310">
        <f t="shared" si="1"/>
        <v>43</v>
      </c>
      <c r="B49" s="306" t="s">
        <v>42</v>
      </c>
      <c r="C49" s="289" t="s">
        <v>43</v>
      </c>
      <c r="D49" s="287"/>
      <c r="E49" s="287">
        <v>0</v>
      </c>
      <c r="F49" s="287">
        <v>420695.75</v>
      </c>
      <c r="G49" s="287">
        <v>94307.75</v>
      </c>
      <c r="H49" s="287">
        <v>35374.55</v>
      </c>
      <c r="I49" s="287">
        <v>35987.95</v>
      </c>
      <c r="J49" s="287">
        <v>25330.39</v>
      </c>
      <c r="K49" s="288">
        <f>202496+7</f>
        <v>202503</v>
      </c>
      <c r="L49" s="287"/>
      <c r="M49" s="287">
        <v>5134.49</v>
      </c>
      <c r="N49" s="314">
        <f t="shared" si="0"/>
        <v>819333.88</v>
      </c>
      <c r="P49" s="4"/>
    </row>
    <row r="50" spans="1:16" ht="21.75" customHeight="1" thickBot="1">
      <c r="A50" s="311"/>
      <c r="B50" s="327" t="s">
        <v>44</v>
      </c>
      <c r="C50" s="303"/>
      <c r="D50" s="304"/>
      <c r="E50" s="304"/>
      <c r="F50" s="304"/>
      <c r="G50" s="304"/>
      <c r="H50" s="304"/>
      <c r="I50" s="304"/>
      <c r="J50" s="304"/>
      <c r="K50" s="304">
        <f>12924.05+29477.24+8710.76+700</f>
        <v>51812.05</v>
      </c>
      <c r="L50" s="304"/>
      <c r="M50" s="304"/>
      <c r="N50" s="315">
        <f t="shared" si="0"/>
        <v>51812.05</v>
      </c>
      <c r="P50" s="4"/>
    </row>
    <row r="51" spans="1:16" ht="21" customHeight="1" thickBot="1">
      <c r="A51" s="312"/>
      <c r="B51" s="308" t="s">
        <v>45</v>
      </c>
      <c r="C51" s="328"/>
      <c r="D51" s="329">
        <f aca="true" t="shared" si="2" ref="D51:N51">SUM(D7:D50)</f>
        <v>3570713.1099999994</v>
      </c>
      <c r="E51" s="329">
        <f t="shared" si="2"/>
        <v>1604828.4400000002</v>
      </c>
      <c r="F51" s="330">
        <f t="shared" si="2"/>
        <v>29021720.659999993</v>
      </c>
      <c r="G51" s="330">
        <f t="shared" si="2"/>
        <v>10520779.35</v>
      </c>
      <c r="H51" s="330">
        <f t="shared" si="2"/>
        <v>3880445.9999999995</v>
      </c>
      <c r="I51" s="330">
        <f t="shared" si="2"/>
        <v>3686817.2299999995</v>
      </c>
      <c r="J51" s="330">
        <f t="shared" si="2"/>
        <v>1108225.7099999997</v>
      </c>
      <c r="K51" s="330">
        <f t="shared" si="2"/>
        <v>19222764.349999998</v>
      </c>
      <c r="L51" s="330">
        <f t="shared" si="2"/>
        <v>0</v>
      </c>
      <c r="M51" s="330">
        <f t="shared" si="2"/>
        <v>448032.1699999999</v>
      </c>
      <c r="N51" s="333">
        <f t="shared" si="2"/>
        <v>73064327.02000001</v>
      </c>
      <c r="O51" s="5"/>
      <c r="P51" s="5"/>
    </row>
    <row r="52" spans="4:16" ht="15" customHeight="1">
      <c r="D52" s="6"/>
      <c r="E52" s="6"/>
      <c r="F52" s="7"/>
      <c r="G52" s="7"/>
      <c r="H52" s="7"/>
      <c r="I52" s="7"/>
      <c r="J52" s="7"/>
      <c r="K52" s="5">
        <f>K51+M51</f>
        <v>19670796.519999996</v>
      </c>
      <c r="L52" s="7"/>
      <c r="M52" s="7"/>
      <c r="N52" s="7"/>
      <c r="P52" s="4"/>
    </row>
    <row r="53" spans="4:13" ht="15" customHeight="1">
      <c r="D53" s="8" t="s">
        <v>46</v>
      </c>
      <c r="E53" s="8"/>
      <c r="M53" s="4">
        <f>D51+E51+K51+M51</f>
        <v>24846338.07</v>
      </c>
    </row>
    <row r="55" spans="6:10" ht="15" customHeight="1">
      <c r="F55" s="9"/>
      <c r="G55" s="9"/>
      <c r="H55" s="9"/>
      <c r="I55" s="9"/>
      <c r="J55" s="3"/>
    </row>
  </sheetData>
  <sheetProtection selectLockedCells="1" selectUnlockedCells="1"/>
  <mergeCells count="9">
    <mergeCell ref="N5:N6"/>
    <mergeCell ref="A2:N2"/>
    <mergeCell ref="F5:J5"/>
    <mergeCell ref="K5:M5"/>
    <mergeCell ref="A5:A6"/>
    <mergeCell ref="B5:B6"/>
    <mergeCell ref="C5:C6"/>
    <mergeCell ref="D5:D6"/>
    <mergeCell ref="E5:E6"/>
  </mergeCells>
  <printOptions/>
  <pageMargins left="0.11811023622047245" right="0.11811023622047245" top="0.15748031496062992" bottom="0.1968503937007874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25" sqref="D25"/>
    </sheetView>
  </sheetViews>
  <sheetFormatPr defaultColWidth="9.140625" defaultRowHeight="15" customHeight="1"/>
  <cols>
    <col min="1" max="1" width="25.28125" style="2" customWidth="1"/>
    <col min="2" max="2" width="7.421875" style="2" customWidth="1"/>
    <col min="3" max="3" width="11.421875" style="1" customWidth="1"/>
    <col min="4" max="4" width="18.57421875" style="2" customWidth="1"/>
    <col min="5" max="5" width="17.28125" style="2" customWidth="1"/>
    <col min="6" max="6" width="11.28125" style="1" customWidth="1"/>
    <col min="7" max="7" width="11.140625" style="1" customWidth="1"/>
    <col min="8" max="16384" width="9.421875" style="2" customWidth="1"/>
  </cols>
  <sheetData>
    <row r="1" spans="1:7" ht="15" customHeight="1">
      <c r="A1" s="282" t="s">
        <v>47</v>
      </c>
      <c r="B1" s="283"/>
      <c r="C1" s="283"/>
      <c r="D1" s="283"/>
      <c r="E1" s="283"/>
      <c r="F1" s="283"/>
      <c r="G1" s="283"/>
    </row>
    <row r="2" spans="1:7" ht="15" customHeight="1">
      <c r="A2" s="282" t="s">
        <v>48</v>
      </c>
      <c r="B2" s="283"/>
      <c r="C2" s="283"/>
      <c r="D2" s="283"/>
      <c r="E2" s="283"/>
      <c r="F2" s="283"/>
      <c r="G2" s="283"/>
    </row>
    <row r="3" ht="15" customHeight="1" thickBot="1"/>
    <row r="4" spans="1:8" ht="60" customHeight="1" thickBot="1">
      <c r="A4" s="367" t="s">
        <v>453</v>
      </c>
      <c r="B4" s="368" t="s">
        <v>454</v>
      </c>
      <c r="C4" s="368" t="s">
        <v>455</v>
      </c>
      <c r="D4" s="368" t="s">
        <v>49</v>
      </c>
      <c r="E4" s="368" t="s">
        <v>50</v>
      </c>
      <c r="F4" s="368" t="s">
        <v>51</v>
      </c>
      <c r="G4" s="369" t="s">
        <v>52</v>
      </c>
      <c r="H4" s="10"/>
    </row>
    <row r="5" spans="1:7" ht="60" customHeight="1">
      <c r="A5" s="345" t="s">
        <v>53</v>
      </c>
      <c r="B5" s="334" t="s">
        <v>54</v>
      </c>
      <c r="C5" s="335">
        <v>1212.91</v>
      </c>
      <c r="D5" s="360" t="s">
        <v>55</v>
      </c>
      <c r="E5" s="360" t="s">
        <v>56</v>
      </c>
      <c r="F5" s="335">
        <v>1212.91</v>
      </c>
      <c r="G5" s="346">
        <v>100</v>
      </c>
    </row>
    <row r="6" spans="1:7" ht="60" customHeight="1">
      <c r="A6" s="347" t="s">
        <v>57</v>
      </c>
      <c r="B6" s="334" t="s">
        <v>54</v>
      </c>
      <c r="C6" s="339">
        <v>1212.91</v>
      </c>
      <c r="D6" s="361" t="s">
        <v>55</v>
      </c>
      <c r="E6" s="361" t="s">
        <v>56</v>
      </c>
      <c r="F6" s="335">
        <v>1212.91</v>
      </c>
      <c r="G6" s="346">
        <v>100</v>
      </c>
    </row>
    <row r="7" spans="1:7" ht="87" customHeight="1">
      <c r="A7" s="348" t="s">
        <v>59</v>
      </c>
      <c r="B7" s="340" t="s">
        <v>60</v>
      </c>
      <c r="C7" s="349">
        <v>88.93</v>
      </c>
      <c r="D7" s="361" t="s">
        <v>456</v>
      </c>
      <c r="E7" s="361" t="s">
        <v>56</v>
      </c>
      <c r="F7" s="338">
        <v>103.38</v>
      </c>
      <c r="G7" s="350">
        <v>86.02</v>
      </c>
    </row>
    <row r="8" spans="1:7" ht="60" customHeight="1">
      <c r="A8" s="351" t="s">
        <v>61</v>
      </c>
      <c r="B8" s="342" t="s">
        <v>62</v>
      </c>
      <c r="C8" s="343">
        <v>18.28</v>
      </c>
      <c r="D8" s="363" t="s">
        <v>63</v>
      </c>
      <c r="E8" s="363" t="s">
        <v>64</v>
      </c>
      <c r="F8" s="343">
        <v>18.28</v>
      </c>
      <c r="G8" s="352">
        <v>100</v>
      </c>
    </row>
    <row r="9" spans="1:7" ht="60" customHeight="1">
      <c r="A9" s="351" t="s">
        <v>65</v>
      </c>
      <c r="B9" s="342" t="s">
        <v>62</v>
      </c>
      <c r="C9" s="343">
        <v>11.73</v>
      </c>
      <c r="D9" s="363" t="s">
        <v>66</v>
      </c>
      <c r="E9" s="363" t="s">
        <v>64</v>
      </c>
      <c r="F9" s="343">
        <v>11.73</v>
      </c>
      <c r="G9" s="352">
        <v>100</v>
      </c>
    </row>
    <row r="10" spans="1:7" ht="15" customHeight="1">
      <c r="A10" s="353" t="s">
        <v>67</v>
      </c>
      <c r="B10" s="354"/>
      <c r="C10" s="349"/>
      <c r="D10" s="364"/>
      <c r="E10" s="365"/>
      <c r="F10" s="349"/>
      <c r="G10" s="355"/>
    </row>
    <row r="11" spans="1:7" ht="60" customHeight="1">
      <c r="A11" s="351" t="s">
        <v>68</v>
      </c>
      <c r="B11" s="344" t="s">
        <v>69</v>
      </c>
      <c r="C11" s="343">
        <v>1.8</v>
      </c>
      <c r="D11" s="363" t="s">
        <v>70</v>
      </c>
      <c r="E11" s="363" t="s">
        <v>71</v>
      </c>
      <c r="F11" s="343">
        <v>1.8</v>
      </c>
      <c r="G11" s="352">
        <v>100</v>
      </c>
    </row>
    <row r="12" spans="1:7" ht="60" customHeight="1" thickBot="1">
      <c r="A12" s="356" t="s">
        <v>72</v>
      </c>
      <c r="B12" s="357" t="s">
        <v>69</v>
      </c>
      <c r="C12" s="358">
        <v>2.57</v>
      </c>
      <c r="D12" s="366" t="s">
        <v>73</v>
      </c>
      <c r="E12" s="366" t="s">
        <v>71</v>
      </c>
      <c r="F12" s="358">
        <v>2.57</v>
      </c>
      <c r="G12" s="359">
        <v>100</v>
      </c>
    </row>
    <row r="16" spans="1:7" ht="15" customHeight="1">
      <c r="A16" s="282" t="s">
        <v>74</v>
      </c>
      <c r="B16" s="283"/>
      <c r="C16" s="283"/>
      <c r="D16" s="283"/>
      <c r="E16" s="283"/>
      <c r="F16" s="283"/>
      <c r="G16" s="283"/>
    </row>
    <row r="17" spans="1:7" ht="15" customHeight="1">
      <c r="A17" s="282" t="s">
        <v>75</v>
      </c>
      <c r="B17" s="283"/>
      <c r="C17" s="283"/>
      <c r="D17" s="283"/>
      <c r="E17" s="283"/>
      <c r="F17" s="283"/>
      <c r="G17" s="283"/>
    </row>
    <row r="18" ht="15" customHeight="1" thickBot="1"/>
    <row r="19" spans="1:7" ht="60" customHeight="1" thickBot="1">
      <c r="A19" s="367" t="s">
        <v>453</v>
      </c>
      <c r="B19" s="368" t="s">
        <v>454</v>
      </c>
      <c r="C19" s="368" t="s">
        <v>455</v>
      </c>
      <c r="D19" s="368" t="s">
        <v>49</v>
      </c>
      <c r="E19" s="368" t="s">
        <v>50</v>
      </c>
      <c r="F19" s="368" t="s">
        <v>51</v>
      </c>
      <c r="G19" s="369" t="s">
        <v>52</v>
      </c>
    </row>
    <row r="20" spans="1:7" ht="60" customHeight="1">
      <c r="A20" s="370" t="s">
        <v>53</v>
      </c>
      <c r="B20" s="344" t="s">
        <v>54</v>
      </c>
      <c r="C20" s="343">
        <v>1348.76</v>
      </c>
      <c r="D20" s="363" t="s">
        <v>55</v>
      </c>
      <c r="E20" s="363" t="s">
        <v>56</v>
      </c>
      <c r="F20" s="343">
        <v>1376.7</v>
      </c>
      <c r="G20" s="352">
        <v>97.97</v>
      </c>
    </row>
    <row r="21" spans="1:7" ht="60" customHeight="1">
      <c r="A21" s="347" t="s">
        <v>57</v>
      </c>
      <c r="B21" s="336"/>
      <c r="C21" s="284"/>
      <c r="D21" s="361" t="s">
        <v>55</v>
      </c>
      <c r="E21" s="361" t="s">
        <v>56</v>
      </c>
      <c r="F21" s="337"/>
      <c r="G21" s="350"/>
    </row>
    <row r="22" spans="1:7" ht="45.75" customHeight="1">
      <c r="A22" s="345" t="s">
        <v>58</v>
      </c>
      <c r="B22" s="334" t="s">
        <v>54</v>
      </c>
      <c r="C22" s="339">
        <v>1348.76</v>
      </c>
      <c r="D22" s="371" t="s">
        <v>76</v>
      </c>
      <c r="E22" s="360"/>
      <c r="F22" s="335">
        <v>1376.7</v>
      </c>
      <c r="G22" s="346">
        <v>97.97</v>
      </c>
    </row>
    <row r="23" spans="1:7" ht="60" customHeight="1">
      <c r="A23" s="372" t="s">
        <v>77</v>
      </c>
      <c r="B23" s="340" t="s">
        <v>60</v>
      </c>
      <c r="C23" s="349">
        <v>97.32</v>
      </c>
      <c r="D23" s="361" t="s">
        <v>78</v>
      </c>
      <c r="E23" s="361" t="s">
        <v>56</v>
      </c>
      <c r="F23" s="338">
        <v>116.8</v>
      </c>
      <c r="G23" s="350">
        <v>83.32</v>
      </c>
    </row>
    <row r="24" spans="1:7" ht="45.75" customHeight="1">
      <c r="A24" s="373" t="s">
        <v>79</v>
      </c>
      <c r="B24" s="340" t="s">
        <v>60</v>
      </c>
      <c r="C24" s="341">
        <v>97.82</v>
      </c>
      <c r="D24" s="371" t="s">
        <v>76</v>
      </c>
      <c r="E24" s="362"/>
      <c r="F24" s="335">
        <v>116.8</v>
      </c>
      <c r="G24" s="346">
        <v>83.75</v>
      </c>
    </row>
    <row r="25" spans="1:7" ht="60" customHeight="1">
      <c r="A25" s="351" t="s">
        <v>61</v>
      </c>
      <c r="B25" s="342" t="s">
        <v>62</v>
      </c>
      <c r="C25" s="343">
        <v>20.43</v>
      </c>
      <c r="D25" s="363" t="s">
        <v>63</v>
      </c>
      <c r="E25" s="363" t="s">
        <v>64</v>
      </c>
      <c r="F25" s="343">
        <v>20.43</v>
      </c>
      <c r="G25" s="352">
        <v>100</v>
      </c>
    </row>
    <row r="26" spans="1:7" ht="60" customHeight="1">
      <c r="A26" s="351" t="s">
        <v>65</v>
      </c>
      <c r="B26" s="342" t="s">
        <v>62</v>
      </c>
      <c r="C26" s="343">
        <v>13</v>
      </c>
      <c r="D26" s="363" t="s">
        <v>66</v>
      </c>
      <c r="E26" s="363" t="s">
        <v>64</v>
      </c>
      <c r="F26" s="343">
        <v>13</v>
      </c>
      <c r="G26" s="352">
        <v>100</v>
      </c>
    </row>
    <row r="27" spans="1:7" ht="15" customHeight="1">
      <c r="A27" s="353" t="s">
        <v>67</v>
      </c>
      <c r="B27" s="354"/>
      <c r="C27" s="349"/>
      <c r="D27" s="364"/>
      <c r="E27" s="365"/>
      <c r="F27" s="349"/>
      <c r="G27" s="355"/>
    </row>
    <row r="28" spans="1:7" ht="60" customHeight="1">
      <c r="A28" s="351" t="s">
        <v>68</v>
      </c>
      <c r="B28" s="344" t="s">
        <v>69</v>
      </c>
      <c r="C28" s="343">
        <v>2.07</v>
      </c>
      <c r="D28" s="363" t="s">
        <v>70</v>
      </c>
      <c r="E28" s="363" t="s">
        <v>71</v>
      </c>
      <c r="F28" s="343">
        <v>2.07</v>
      </c>
      <c r="G28" s="352">
        <v>100</v>
      </c>
    </row>
    <row r="29" spans="1:7" ht="60" customHeight="1" thickBot="1">
      <c r="A29" s="356" t="s">
        <v>72</v>
      </c>
      <c r="B29" s="357" t="s">
        <v>69</v>
      </c>
      <c r="C29" s="358">
        <v>2.96</v>
      </c>
      <c r="D29" s="366" t="s">
        <v>73</v>
      </c>
      <c r="E29" s="366" t="s">
        <v>71</v>
      </c>
      <c r="F29" s="358">
        <v>2.94</v>
      </c>
      <c r="G29" s="359">
        <v>100</v>
      </c>
    </row>
  </sheetData>
  <sheetProtection selectLockedCells="1" selectUnlockedCells="1"/>
  <mergeCells count="4">
    <mergeCell ref="A1:G1"/>
    <mergeCell ref="A2:G2"/>
    <mergeCell ref="A16:G16"/>
    <mergeCell ref="A17:G17"/>
  </mergeCells>
  <printOptions/>
  <pageMargins left="0.11811023622047245" right="0.11811023622047245" top="0.15748031496062992" bottom="0.1574803149606299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11"/>
  <sheetViews>
    <sheetView showGridLines="0" workbookViewId="0" topLeftCell="A1">
      <selection activeCell="A8" sqref="A8:CX8"/>
    </sheetView>
  </sheetViews>
  <sheetFormatPr defaultColWidth="9.140625" defaultRowHeight="12.75" customHeight="1"/>
  <cols>
    <col min="1" max="61" width="0.9921875" style="11" customWidth="1"/>
    <col min="62" max="62" width="1.7109375" style="11" customWidth="1"/>
    <col min="63" max="63" width="3.00390625" style="11" customWidth="1"/>
    <col min="64" max="16384" width="0.9921875" style="11" customWidth="1"/>
  </cols>
  <sheetData>
    <row r="1" s="12" customFormat="1" ht="12" customHeight="1">
      <c r="BV1" s="12" t="s">
        <v>80</v>
      </c>
    </row>
    <row r="2" s="12" customFormat="1" ht="12" customHeight="1">
      <c r="BV2" s="12" t="s">
        <v>81</v>
      </c>
    </row>
    <row r="3" s="12" customFormat="1" ht="12" customHeight="1">
      <c r="BV3" s="12" t="s">
        <v>82</v>
      </c>
    </row>
    <row r="4" s="12" customFormat="1" ht="12" customHeight="1">
      <c r="BV4" s="12" t="s">
        <v>83</v>
      </c>
    </row>
    <row r="5" s="13" customFormat="1" ht="13.5" customHeight="1">
      <c r="BV5" s="13" t="s">
        <v>84</v>
      </c>
    </row>
    <row r="6" s="13" customFormat="1" ht="11.25" customHeight="1">
      <c r="BV6" s="13" t="s">
        <v>85</v>
      </c>
    </row>
    <row r="7" spans="1:102" s="14" customFormat="1" ht="24" customHeight="1">
      <c r="A7" s="178" t="s">
        <v>86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</row>
    <row r="8" spans="1:102" s="14" customFormat="1" ht="15" customHeight="1">
      <c r="A8" s="178" t="s">
        <v>87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</row>
    <row r="9" ht="24" customHeight="1"/>
    <row r="10" spans="1:81" s="16" customFormat="1" ht="15" customHeight="1">
      <c r="A10" s="179" t="s">
        <v>88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5"/>
    </row>
    <row r="11" spans="1:102" s="17" customFormat="1" ht="15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X11" s="16"/>
      <c r="Y11" s="16"/>
      <c r="Z11" s="16"/>
      <c r="AA11" s="18" t="s">
        <v>89</v>
      </c>
      <c r="AB11" s="16"/>
      <c r="AC11" s="180" t="s">
        <v>90</v>
      </c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1">
        <v>20</v>
      </c>
      <c r="AU11" s="181"/>
      <c r="AV11" s="181"/>
      <c r="AW11" s="181"/>
      <c r="AX11" s="182" t="s">
        <v>91</v>
      </c>
      <c r="AY11" s="182"/>
      <c r="AZ11" s="182"/>
      <c r="BA11" s="182"/>
      <c r="BB11" s="16" t="s">
        <v>92</v>
      </c>
      <c r="BD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50" t="s">
        <v>93</v>
      </c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</row>
    <row r="12" spans="79:102" s="17" customFormat="1" ht="12" customHeight="1">
      <c r="CA12" s="19" t="s">
        <v>94</v>
      </c>
      <c r="CC12" s="177" t="s">
        <v>95</v>
      </c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</row>
    <row r="13" spans="79:102" s="17" customFormat="1" ht="12" customHeight="1">
      <c r="CA13" s="19" t="s">
        <v>96</v>
      </c>
      <c r="CC13" s="175" t="s">
        <v>97</v>
      </c>
      <c r="CD13" s="175"/>
      <c r="CE13" s="175"/>
      <c r="CF13" s="175"/>
      <c r="CG13" s="175"/>
      <c r="CH13" s="175"/>
      <c r="CI13" s="175"/>
      <c r="CJ13" s="152" t="s">
        <v>98</v>
      </c>
      <c r="CK13" s="152"/>
      <c r="CL13" s="152"/>
      <c r="CM13" s="152"/>
      <c r="CN13" s="152"/>
      <c r="CO13" s="152"/>
      <c r="CP13" s="152"/>
      <c r="CQ13" s="152"/>
      <c r="CR13" s="137" t="s">
        <v>99</v>
      </c>
      <c r="CS13" s="137"/>
      <c r="CT13" s="137"/>
      <c r="CU13" s="137"/>
      <c r="CV13" s="137"/>
      <c r="CW13" s="137"/>
      <c r="CX13" s="137"/>
    </row>
    <row r="14" spans="1:102" s="17" customFormat="1" ht="12" customHeight="1">
      <c r="A14" s="17" t="s">
        <v>100</v>
      </c>
      <c r="N14" s="121" t="s">
        <v>101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CA14" s="19" t="s">
        <v>102</v>
      </c>
      <c r="CC14" s="176" t="s">
        <v>103</v>
      </c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</row>
    <row r="15" spans="1:102" s="17" customFormat="1" ht="12" customHeight="1">
      <c r="A15" s="17" t="s">
        <v>104</v>
      </c>
      <c r="CA15" s="19" t="s">
        <v>105</v>
      </c>
      <c r="CC15" s="176" t="s">
        <v>106</v>
      </c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</row>
    <row r="16" spans="1:102" s="17" customFormat="1" ht="12" customHeight="1">
      <c r="A16" s="20" t="s">
        <v>107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19" t="s">
        <v>108</v>
      </c>
      <c r="CC16" s="176" t="s">
        <v>109</v>
      </c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</row>
    <row r="17" spans="1:102" s="17" customFormat="1" ht="12" customHeight="1">
      <c r="A17" s="20" t="s">
        <v>110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121" t="s">
        <v>111</v>
      </c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22"/>
      <c r="BU17" s="22"/>
      <c r="BV17" s="22"/>
      <c r="BW17" s="22"/>
      <c r="BX17" s="22"/>
      <c r="BY17" s="22"/>
      <c r="BZ17" s="22"/>
      <c r="CA17" s="19" t="s">
        <v>112</v>
      </c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</row>
    <row r="18" spans="1:102" s="17" customFormat="1" ht="12" customHeight="1">
      <c r="A18" s="17" t="s">
        <v>113</v>
      </c>
      <c r="BA18" s="121" t="s">
        <v>114</v>
      </c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22"/>
      <c r="CA18" s="22"/>
      <c r="CC18" s="175" t="s">
        <v>115</v>
      </c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37" t="s">
        <v>116</v>
      </c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</row>
    <row r="19" spans="1:102" s="17" customFormat="1" ht="12" customHeight="1">
      <c r="A19" s="121" t="s">
        <v>117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23"/>
      <c r="CA19" s="19" t="s">
        <v>118</v>
      </c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</row>
    <row r="20" spans="1:102" s="17" customFormat="1" ht="12.75" customHeight="1">
      <c r="A20" s="17" t="s">
        <v>119</v>
      </c>
      <c r="CA20" s="19" t="s">
        <v>120</v>
      </c>
      <c r="CC20" s="174" t="s">
        <v>121</v>
      </c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</row>
    <row r="21" spans="1:78" s="17" customFormat="1" ht="14.25" customHeight="1">
      <c r="A21" s="17" t="s">
        <v>122</v>
      </c>
      <c r="Z21" s="121" t="s">
        <v>123</v>
      </c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</row>
    <row r="22" spans="1:78" s="17" customFormat="1" ht="12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</row>
    <row r="23" ht="24" customHeight="1">
      <c r="BO23" s="24"/>
    </row>
    <row r="24" spans="1:102" s="17" customFormat="1" ht="19.5" customHeight="1">
      <c r="A24" s="164" t="s">
        <v>124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5" t="s">
        <v>125</v>
      </c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 t="s">
        <v>126</v>
      </c>
      <c r="AZ24" s="165"/>
      <c r="BA24" s="165"/>
      <c r="BB24" s="165"/>
      <c r="BC24" s="165"/>
      <c r="BD24" s="165"/>
      <c r="BE24" s="165"/>
      <c r="BF24" s="25"/>
      <c r="BG24" s="23"/>
      <c r="BH24" s="23"/>
      <c r="BI24" s="23"/>
      <c r="BJ24" s="26" t="s">
        <v>127</v>
      </c>
      <c r="BK24" s="166" t="s">
        <v>128</v>
      </c>
      <c r="BL24" s="166"/>
      <c r="BM24" s="166"/>
      <c r="BN24" s="166"/>
      <c r="BO24" s="166"/>
      <c r="BP24" s="166"/>
      <c r="BQ24" s="166"/>
      <c r="BR24" s="166"/>
      <c r="BS24" s="166"/>
      <c r="BT24" s="27"/>
      <c r="BU24" s="167" t="s">
        <v>129</v>
      </c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 t="s">
        <v>129</v>
      </c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</row>
    <row r="25" spans="1:102" s="17" customFormat="1" ht="13.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8">
        <v>20</v>
      </c>
      <c r="BG25" s="168"/>
      <c r="BH25" s="168"/>
      <c r="BI25" s="168"/>
      <c r="BJ25" s="168"/>
      <c r="BK25" s="168"/>
      <c r="BL25" s="169" t="s">
        <v>91</v>
      </c>
      <c r="BM25" s="169"/>
      <c r="BN25" s="169"/>
      <c r="BO25" s="169"/>
      <c r="BP25" s="28" t="s">
        <v>130</v>
      </c>
      <c r="BQ25" s="28"/>
      <c r="BR25" s="28"/>
      <c r="BS25" s="28"/>
      <c r="BT25" s="29"/>
      <c r="BU25" s="28"/>
      <c r="BV25" s="28"/>
      <c r="BW25" s="126">
        <v>20</v>
      </c>
      <c r="BX25" s="126"/>
      <c r="BY25" s="126"/>
      <c r="BZ25" s="126"/>
      <c r="CA25" s="127" t="s">
        <v>131</v>
      </c>
      <c r="CB25" s="127"/>
      <c r="CC25" s="127"/>
      <c r="CD25" s="127"/>
      <c r="CE25" s="28" t="s">
        <v>132</v>
      </c>
      <c r="CF25" s="28"/>
      <c r="CG25" s="28"/>
      <c r="CH25" s="28"/>
      <c r="CI25" s="28"/>
      <c r="CJ25" s="30"/>
      <c r="CK25" s="28"/>
      <c r="CL25" s="126">
        <v>20</v>
      </c>
      <c r="CM25" s="126"/>
      <c r="CN25" s="126"/>
      <c r="CO25" s="126"/>
      <c r="CP25" s="127"/>
      <c r="CQ25" s="127"/>
      <c r="CR25" s="127"/>
      <c r="CS25" s="127"/>
      <c r="CT25" s="28" t="s">
        <v>133</v>
      </c>
      <c r="CU25" s="28"/>
      <c r="CV25" s="28"/>
      <c r="CW25" s="28"/>
      <c r="CX25" s="29"/>
    </row>
    <row r="26" spans="1:102" s="17" customFormat="1" ht="7.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</row>
    <row r="27" spans="1:102" s="17" customFormat="1" ht="12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60" t="s">
        <v>134</v>
      </c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37" t="s">
        <v>135</v>
      </c>
      <c r="AZ27" s="137"/>
      <c r="BA27" s="137"/>
      <c r="BB27" s="137"/>
      <c r="BC27" s="137"/>
      <c r="BD27" s="137"/>
      <c r="BE27" s="137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</row>
    <row r="28" spans="1:102" s="17" customFormat="1" ht="25.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17" t="s">
        <v>136</v>
      </c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37"/>
      <c r="AZ28" s="137"/>
      <c r="BA28" s="137"/>
      <c r="BB28" s="137"/>
      <c r="BC28" s="137"/>
      <c r="BD28" s="137"/>
      <c r="BE28" s="137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</row>
    <row r="29" spans="1:102" s="17" customFormat="1" ht="1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32"/>
      <c r="L29" s="121" t="s">
        <v>137</v>
      </c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37"/>
      <c r="AZ29" s="137"/>
      <c r="BA29" s="137"/>
      <c r="BB29" s="137"/>
      <c r="BC29" s="137"/>
      <c r="BD29" s="137"/>
      <c r="BE29" s="137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</row>
    <row r="30" spans="1:102" s="17" customFormat="1" ht="1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33"/>
      <c r="L30" s="153" t="s">
        <v>138</v>
      </c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37" t="s">
        <v>139</v>
      </c>
      <c r="AZ30" s="137"/>
      <c r="BA30" s="137"/>
      <c r="BB30" s="137"/>
      <c r="BC30" s="137"/>
      <c r="BD30" s="137"/>
      <c r="BE30" s="137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</row>
    <row r="31" spans="1:102" s="17" customFormat="1" ht="1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33"/>
      <c r="L31" s="153" t="s">
        <v>140</v>
      </c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37" t="s">
        <v>141</v>
      </c>
      <c r="AZ31" s="137"/>
      <c r="BA31" s="137"/>
      <c r="BB31" s="137"/>
      <c r="BC31" s="137"/>
      <c r="BD31" s="137"/>
      <c r="BE31" s="137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</row>
    <row r="32" spans="1:102" s="17" customFormat="1" ht="1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33"/>
      <c r="L32" s="153" t="s">
        <v>142</v>
      </c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37" t="s">
        <v>143</v>
      </c>
      <c r="AZ32" s="137"/>
      <c r="BA32" s="137"/>
      <c r="BB32" s="137"/>
      <c r="BC32" s="137"/>
      <c r="BD32" s="137"/>
      <c r="BE32" s="137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</row>
    <row r="33" spans="1:102" s="17" customFormat="1" ht="1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33"/>
      <c r="L33" s="153" t="s">
        <v>144</v>
      </c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37" t="s">
        <v>145</v>
      </c>
      <c r="AZ33" s="137"/>
      <c r="BA33" s="137"/>
      <c r="BB33" s="137"/>
      <c r="BC33" s="137"/>
      <c r="BD33" s="137"/>
      <c r="BE33" s="137"/>
      <c r="BF33" s="113">
        <v>544</v>
      </c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45">
        <v>663</v>
      </c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</row>
    <row r="34" spans="1:102" s="17" customFormat="1" ht="27.7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33"/>
      <c r="L34" s="156" t="s">
        <v>146</v>
      </c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7" t="s">
        <v>147</v>
      </c>
      <c r="AZ34" s="157"/>
      <c r="BA34" s="157"/>
      <c r="BB34" s="157"/>
      <c r="BC34" s="157"/>
      <c r="BD34" s="157"/>
      <c r="BE34" s="157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</row>
    <row r="35" spans="1:102" s="17" customFormat="1" ht="1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33"/>
      <c r="L35" s="153" t="s">
        <v>148</v>
      </c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37" t="s">
        <v>149</v>
      </c>
      <c r="AZ35" s="137"/>
      <c r="BA35" s="137"/>
      <c r="BB35" s="137"/>
      <c r="BC35" s="137"/>
      <c r="BD35" s="137"/>
      <c r="BE35" s="137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</row>
    <row r="36" spans="1:102" s="17" customFormat="1" ht="15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33"/>
      <c r="L36" s="153" t="s">
        <v>150</v>
      </c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37" t="s">
        <v>151</v>
      </c>
      <c r="AZ36" s="137"/>
      <c r="BA36" s="137"/>
      <c r="BB36" s="137"/>
      <c r="BC36" s="137"/>
      <c r="BD36" s="137"/>
      <c r="BE36" s="137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</row>
    <row r="37" spans="1:102" s="35" customFormat="1" ht="1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34"/>
      <c r="L37" s="171" t="s">
        <v>152</v>
      </c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48" t="s">
        <v>153</v>
      </c>
      <c r="AZ37" s="148"/>
      <c r="BA37" s="148"/>
      <c r="BB37" s="148"/>
      <c r="BC37" s="148"/>
      <c r="BD37" s="148"/>
      <c r="BE37" s="148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</row>
    <row r="38" spans="1:102" s="17" customFormat="1" ht="1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32"/>
      <c r="L38" s="121" t="s">
        <v>154</v>
      </c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43" t="s">
        <v>155</v>
      </c>
      <c r="AZ38" s="143"/>
      <c r="BA38" s="143"/>
      <c r="BB38" s="143"/>
      <c r="BC38" s="143"/>
      <c r="BD38" s="143"/>
      <c r="BE38" s="143"/>
      <c r="BF38" s="122">
        <v>544</v>
      </c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14">
        <v>663</v>
      </c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</row>
    <row r="39" spans="1:102" s="17" customFormat="1" ht="1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7" t="s">
        <v>156</v>
      </c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37" t="s">
        <v>157</v>
      </c>
      <c r="AZ39" s="137"/>
      <c r="BA39" s="137"/>
      <c r="BB39" s="137"/>
      <c r="BC39" s="137"/>
      <c r="BD39" s="137"/>
      <c r="BE39" s="137"/>
      <c r="BF39" s="119">
        <v>230</v>
      </c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31">
        <v>201</v>
      </c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</row>
    <row r="40" spans="1:102" s="17" customFormat="1" ht="1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32"/>
      <c r="L40" s="121" t="s">
        <v>158</v>
      </c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37"/>
      <c r="AZ40" s="137"/>
      <c r="BA40" s="137"/>
      <c r="BB40" s="137"/>
      <c r="BC40" s="137"/>
      <c r="BD40" s="137"/>
      <c r="BE40" s="137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</row>
    <row r="41" spans="1:102" s="17" customFormat="1" ht="27.75" customHeight="1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33"/>
      <c r="L41" s="156" t="s">
        <v>159</v>
      </c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7" t="s">
        <v>160</v>
      </c>
      <c r="AZ41" s="157"/>
      <c r="BA41" s="157"/>
      <c r="BB41" s="157"/>
      <c r="BC41" s="157"/>
      <c r="BD41" s="157"/>
      <c r="BE41" s="157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</row>
    <row r="42" spans="1:102" s="17" customFormat="1" ht="1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33"/>
      <c r="L42" s="173" t="s">
        <v>161</v>
      </c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37" t="s">
        <v>162</v>
      </c>
      <c r="AZ42" s="137"/>
      <c r="BA42" s="137"/>
      <c r="BB42" s="137"/>
      <c r="BC42" s="137"/>
      <c r="BD42" s="137"/>
      <c r="BE42" s="137"/>
      <c r="BF42" s="113">
        <v>119</v>
      </c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45">
        <v>11</v>
      </c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</row>
    <row r="43" spans="1:102" s="17" customFormat="1" ht="27.7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33"/>
      <c r="L43" s="172" t="s">
        <v>163</v>
      </c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37" t="s">
        <v>164</v>
      </c>
      <c r="AZ43" s="137"/>
      <c r="BA43" s="137"/>
      <c r="BB43" s="137"/>
      <c r="BC43" s="137"/>
      <c r="BD43" s="137"/>
      <c r="BE43" s="137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</row>
    <row r="44" spans="1:102" s="17" customFormat="1" ht="27.75" customHeight="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33"/>
      <c r="L44" s="172" t="s">
        <v>165</v>
      </c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37" t="s">
        <v>166</v>
      </c>
      <c r="AZ44" s="137"/>
      <c r="BA44" s="137"/>
      <c r="BB44" s="137"/>
      <c r="BC44" s="137"/>
      <c r="BD44" s="137"/>
      <c r="BE44" s="137"/>
      <c r="BF44" s="113">
        <v>3310</v>
      </c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45">
        <v>4580</v>
      </c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</row>
    <row r="45" spans="1:102" s="35" customFormat="1" ht="1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34"/>
      <c r="L45" s="171" t="s">
        <v>167</v>
      </c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48" t="s">
        <v>168</v>
      </c>
      <c r="AZ45" s="148"/>
      <c r="BA45" s="148"/>
      <c r="BB45" s="148"/>
      <c r="BC45" s="148"/>
      <c r="BD45" s="148"/>
      <c r="BE45" s="148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</row>
    <row r="46" spans="1:102" s="35" customFormat="1" ht="1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36"/>
      <c r="L46" s="170" t="s">
        <v>169</v>
      </c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43" t="s">
        <v>170</v>
      </c>
      <c r="AZ46" s="143"/>
      <c r="BA46" s="143"/>
      <c r="BB46" s="143"/>
      <c r="BC46" s="143"/>
      <c r="BD46" s="143"/>
      <c r="BE46" s="143"/>
      <c r="BF46" s="144">
        <v>3659</v>
      </c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33">
        <v>4792</v>
      </c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</row>
    <row r="47" spans="1:102" s="17" customFormat="1" ht="15" customHeight="1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33"/>
      <c r="L47" s="136" t="s">
        <v>171</v>
      </c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7" t="s">
        <v>172</v>
      </c>
      <c r="AZ47" s="137"/>
      <c r="BA47" s="137"/>
      <c r="BB47" s="137"/>
      <c r="BC47" s="137"/>
      <c r="BD47" s="137"/>
      <c r="BE47" s="137"/>
      <c r="BF47" s="138">
        <v>4203</v>
      </c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9">
        <v>5455</v>
      </c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</row>
    <row r="48" spans="1:102" s="17" customFormat="1" ht="81" customHeight="1">
      <c r="A48" s="374"/>
      <c r="B48" s="374"/>
      <c r="C48" s="374"/>
      <c r="D48" s="374"/>
      <c r="E48" s="374"/>
      <c r="F48" s="374"/>
      <c r="G48" s="374"/>
      <c r="H48" s="374"/>
      <c r="I48" s="374"/>
      <c r="J48" s="374"/>
      <c r="K48" s="28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5"/>
      <c r="AM48" s="375"/>
      <c r="AN48" s="375"/>
      <c r="AO48" s="375"/>
      <c r="AP48" s="375"/>
      <c r="AQ48" s="375"/>
      <c r="AR48" s="375"/>
      <c r="AS48" s="375"/>
      <c r="AT48" s="375"/>
      <c r="AU48" s="375"/>
      <c r="AV48" s="375"/>
      <c r="AW48" s="375"/>
      <c r="AX48" s="375"/>
      <c r="AY48" s="376"/>
      <c r="AZ48" s="376"/>
      <c r="BA48" s="376"/>
      <c r="BB48" s="376"/>
      <c r="BC48" s="376"/>
      <c r="BD48" s="376"/>
      <c r="BE48" s="376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377"/>
      <c r="CQ48" s="377"/>
      <c r="CR48" s="377"/>
      <c r="CS48" s="377"/>
      <c r="CT48" s="377"/>
      <c r="CU48" s="377"/>
      <c r="CV48" s="377"/>
      <c r="CW48" s="377"/>
      <c r="CX48" s="377"/>
    </row>
    <row r="49" s="17" customFormat="1" ht="12" customHeight="1">
      <c r="CX49" s="19" t="s">
        <v>173</v>
      </c>
    </row>
    <row r="50" s="17" customFormat="1" ht="6" customHeight="1">
      <c r="CX50" s="19"/>
    </row>
    <row r="51" spans="1:102" s="17" customFormat="1" ht="19.5" customHeight="1">
      <c r="A51" s="164" t="s">
        <v>124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5" t="s">
        <v>125</v>
      </c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 t="s">
        <v>126</v>
      </c>
      <c r="AZ51" s="165"/>
      <c r="BA51" s="165"/>
      <c r="BB51" s="165"/>
      <c r="BC51" s="165"/>
      <c r="BD51" s="165"/>
      <c r="BE51" s="165"/>
      <c r="BF51" s="25"/>
      <c r="BG51" s="23"/>
      <c r="BH51" s="23"/>
      <c r="BI51" s="23"/>
      <c r="BJ51" s="26" t="s">
        <v>127</v>
      </c>
      <c r="BK51" s="166" t="s">
        <v>128</v>
      </c>
      <c r="BL51" s="166"/>
      <c r="BM51" s="166"/>
      <c r="BN51" s="166"/>
      <c r="BO51" s="166"/>
      <c r="BP51" s="166"/>
      <c r="BQ51" s="166"/>
      <c r="BR51" s="166"/>
      <c r="BS51" s="166"/>
      <c r="BT51" s="27"/>
      <c r="BU51" s="167" t="s">
        <v>129</v>
      </c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 t="s">
        <v>129</v>
      </c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</row>
    <row r="52" spans="1:102" s="17" customFormat="1" ht="13.5" customHeight="1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8">
        <v>20</v>
      </c>
      <c r="BG52" s="168"/>
      <c r="BH52" s="168"/>
      <c r="BI52" s="168"/>
      <c r="BJ52" s="168"/>
      <c r="BK52" s="168"/>
      <c r="BL52" s="169" t="s">
        <v>91</v>
      </c>
      <c r="BM52" s="169"/>
      <c r="BN52" s="169"/>
      <c r="BO52" s="169"/>
      <c r="BP52" s="28" t="s">
        <v>130</v>
      </c>
      <c r="BQ52" s="28"/>
      <c r="BR52" s="28"/>
      <c r="BS52" s="28"/>
      <c r="BT52" s="29"/>
      <c r="BU52" s="28"/>
      <c r="BV52" s="28"/>
      <c r="BW52" s="126">
        <v>20</v>
      </c>
      <c r="BX52" s="126"/>
      <c r="BY52" s="126"/>
      <c r="BZ52" s="126"/>
      <c r="CA52" s="127" t="s">
        <v>131</v>
      </c>
      <c r="CB52" s="127"/>
      <c r="CC52" s="127"/>
      <c r="CD52" s="127"/>
      <c r="CE52" s="28" t="s">
        <v>132</v>
      </c>
      <c r="CF52" s="28"/>
      <c r="CG52" s="28"/>
      <c r="CH52" s="28"/>
      <c r="CI52" s="28"/>
      <c r="CJ52" s="30"/>
      <c r="CK52" s="28"/>
      <c r="CL52" s="126">
        <v>20</v>
      </c>
      <c r="CM52" s="126"/>
      <c r="CN52" s="126"/>
      <c r="CO52" s="126"/>
      <c r="CP52" s="127"/>
      <c r="CQ52" s="127"/>
      <c r="CR52" s="127"/>
      <c r="CS52" s="127"/>
      <c r="CT52" s="28" t="s">
        <v>133</v>
      </c>
      <c r="CU52" s="28"/>
      <c r="CV52" s="28"/>
      <c r="CW52" s="28"/>
      <c r="CX52" s="29"/>
    </row>
    <row r="53" spans="1:102" s="17" customFormat="1" ht="7.5" customHeight="1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</row>
    <row r="54" spans="1:102" s="17" customFormat="1" ht="12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60" t="s">
        <v>174</v>
      </c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37" t="s">
        <v>175</v>
      </c>
      <c r="AZ54" s="137"/>
      <c r="BA54" s="137"/>
      <c r="BB54" s="137"/>
      <c r="BC54" s="137"/>
      <c r="BD54" s="137"/>
      <c r="BE54" s="137"/>
      <c r="BF54" s="161">
        <v>10</v>
      </c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2">
        <v>10</v>
      </c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</row>
    <row r="55" spans="1:102" s="17" customFormat="1" ht="18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17" t="s">
        <v>176</v>
      </c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37"/>
      <c r="AZ55" s="137"/>
      <c r="BA55" s="137"/>
      <c r="BB55" s="137"/>
      <c r="BC55" s="137"/>
      <c r="BD55" s="137"/>
      <c r="BE55" s="137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</row>
    <row r="56" spans="1:102" s="17" customFormat="1" ht="34.5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32"/>
      <c r="L56" s="155" t="s">
        <v>177</v>
      </c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37"/>
      <c r="AZ56" s="137"/>
      <c r="BA56" s="137"/>
      <c r="BB56" s="137"/>
      <c r="BC56" s="137"/>
      <c r="BD56" s="137"/>
      <c r="BE56" s="137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</row>
    <row r="57" spans="1:102" s="17" customFormat="1" ht="27.7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33"/>
      <c r="L57" s="156" t="s">
        <v>178</v>
      </c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7" t="s">
        <v>179</v>
      </c>
      <c r="AZ57" s="157"/>
      <c r="BA57" s="157"/>
      <c r="BB57" s="157"/>
      <c r="BC57" s="157"/>
      <c r="BD57" s="157"/>
      <c r="BE57" s="157"/>
      <c r="BF57" s="154" t="s">
        <v>180</v>
      </c>
      <c r="BG57" s="154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2" t="s">
        <v>181</v>
      </c>
      <c r="BT57" s="112"/>
      <c r="BU57" s="109" t="s">
        <v>180</v>
      </c>
      <c r="BV57" s="109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2" t="s">
        <v>182</v>
      </c>
      <c r="CI57" s="112"/>
      <c r="CJ57" s="109" t="s">
        <v>180</v>
      </c>
      <c r="CK57" s="109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0" t="s">
        <v>182</v>
      </c>
      <c r="CX57" s="110"/>
    </row>
    <row r="58" spans="1:102" s="17" customFormat="1" ht="15" customHeigh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33"/>
      <c r="L58" s="153" t="s">
        <v>183</v>
      </c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37" t="s">
        <v>184</v>
      </c>
      <c r="AZ58" s="137"/>
      <c r="BA58" s="137"/>
      <c r="BB58" s="137"/>
      <c r="BC58" s="137"/>
      <c r="BD58" s="137"/>
      <c r="BE58" s="137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</row>
    <row r="59" spans="1:102" s="17" customFormat="1" ht="15" customHeight="1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33"/>
      <c r="L59" s="153" t="s">
        <v>185</v>
      </c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37" t="s">
        <v>186</v>
      </c>
      <c r="AZ59" s="137"/>
      <c r="BA59" s="137"/>
      <c r="BB59" s="137"/>
      <c r="BC59" s="137"/>
      <c r="BD59" s="137"/>
      <c r="BE59" s="137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</row>
    <row r="60" spans="1:102" s="17" customFormat="1" ht="15" customHeight="1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33"/>
      <c r="L60" s="153" t="s">
        <v>187</v>
      </c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37" t="s">
        <v>188</v>
      </c>
      <c r="AZ60" s="137"/>
      <c r="BA60" s="137"/>
      <c r="BB60" s="137"/>
      <c r="BC60" s="137"/>
      <c r="BD60" s="137"/>
      <c r="BE60" s="137"/>
      <c r="BF60" s="113">
        <v>1135</v>
      </c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45">
        <v>1747</v>
      </c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</row>
    <row r="61" spans="1:102" s="35" customFormat="1" ht="27.75" customHeight="1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34"/>
      <c r="L61" s="124" t="s">
        <v>189</v>
      </c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5" t="s">
        <v>190</v>
      </c>
      <c r="AZ61" s="125"/>
      <c r="BA61" s="125"/>
      <c r="BB61" s="125"/>
      <c r="BC61" s="125"/>
      <c r="BD61" s="125"/>
      <c r="BE61" s="125"/>
      <c r="BF61" s="149">
        <v>2</v>
      </c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50">
        <v>671</v>
      </c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</row>
    <row r="62" spans="1:102" s="17" customFormat="1" ht="15" customHeight="1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32"/>
      <c r="L62" s="121" t="s">
        <v>191</v>
      </c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3" t="s">
        <v>192</v>
      </c>
      <c r="AZ62" s="123"/>
      <c r="BA62" s="123"/>
      <c r="BB62" s="123"/>
      <c r="BC62" s="123"/>
      <c r="BD62" s="123"/>
      <c r="BE62" s="123"/>
      <c r="BF62" s="122">
        <v>1147</v>
      </c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14">
        <v>2428</v>
      </c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</row>
    <row r="63" spans="1:102" s="17" customFormat="1" ht="1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7" t="s">
        <v>193</v>
      </c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8" t="s">
        <v>194</v>
      </c>
      <c r="AZ63" s="118"/>
      <c r="BA63" s="118"/>
      <c r="BB63" s="118"/>
      <c r="BC63" s="118"/>
      <c r="BD63" s="118"/>
      <c r="BE63" s="118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</row>
    <row r="64" spans="1:102" s="17" customFormat="1" ht="1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32"/>
      <c r="L64" s="121" t="s">
        <v>195</v>
      </c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18"/>
      <c r="AZ64" s="118"/>
      <c r="BA64" s="118"/>
      <c r="BB64" s="118"/>
      <c r="BC64" s="118"/>
      <c r="BD64" s="118"/>
      <c r="BE64" s="118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</row>
    <row r="65" spans="1:102" s="17" customFormat="1" ht="15" customHeight="1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33"/>
      <c r="L65" s="153" t="s">
        <v>196</v>
      </c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37" t="s">
        <v>197</v>
      </c>
      <c r="AZ65" s="137"/>
      <c r="BA65" s="137"/>
      <c r="BB65" s="137"/>
      <c r="BC65" s="137"/>
      <c r="BD65" s="137"/>
      <c r="BE65" s="137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</row>
    <row r="66" spans="1:102" s="17" customFormat="1" ht="15" customHeight="1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33"/>
      <c r="L66" s="153" t="s">
        <v>198</v>
      </c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37" t="s">
        <v>199</v>
      </c>
      <c r="AZ66" s="137"/>
      <c r="BA66" s="137"/>
      <c r="BB66" s="137"/>
      <c r="BC66" s="137"/>
      <c r="BD66" s="137"/>
      <c r="BE66" s="137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</row>
    <row r="67" spans="1:102" s="35" customFormat="1" ht="1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34"/>
      <c r="L67" s="147" t="s">
        <v>200</v>
      </c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8" t="s">
        <v>201</v>
      </c>
      <c r="AZ67" s="148"/>
      <c r="BA67" s="148"/>
      <c r="BB67" s="148"/>
      <c r="BC67" s="148"/>
      <c r="BD67" s="148"/>
      <c r="BE67" s="148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</row>
    <row r="68" spans="1:102" s="17" customFormat="1" ht="15" customHeight="1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32"/>
      <c r="L68" s="121" t="s">
        <v>202</v>
      </c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43" t="s">
        <v>203</v>
      </c>
      <c r="AZ68" s="143"/>
      <c r="BA68" s="143"/>
      <c r="BB68" s="143"/>
      <c r="BC68" s="143"/>
      <c r="BD68" s="143"/>
      <c r="BE68" s="143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</row>
    <row r="69" spans="1:102" s="17" customFormat="1" ht="1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7" t="s">
        <v>204</v>
      </c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8" t="s">
        <v>205</v>
      </c>
      <c r="AZ69" s="118"/>
      <c r="BA69" s="118"/>
      <c r="BB69" s="118"/>
      <c r="BC69" s="118"/>
      <c r="BD69" s="118"/>
      <c r="BE69" s="118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</row>
    <row r="70" spans="1:102" s="17" customFormat="1" ht="1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32"/>
      <c r="L70" s="121" t="s">
        <v>195</v>
      </c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18"/>
      <c r="AZ70" s="118"/>
      <c r="BA70" s="118"/>
      <c r="BB70" s="118"/>
      <c r="BC70" s="118"/>
      <c r="BD70" s="118"/>
      <c r="BE70" s="118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</row>
    <row r="71" spans="1:102" s="17" customFormat="1" ht="15" customHeight="1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33"/>
      <c r="L71" s="153" t="s">
        <v>206</v>
      </c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37" t="s">
        <v>207</v>
      </c>
      <c r="AZ71" s="137"/>
      <c r="BA71" s="137"/>
      <c r="BB71" s="137"/>
      <c r="BC71" s="137"/>
      <c r="BD71" s="137"/>
      <c r="BE71" s="137"/>
      <c r="BF71" s="113">
        <v>3056</v>
      </c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45">
        <v>3027</v>
      </c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</row>
    <row r="72" spans="1:102" s="17" customFormat="1" ht="15" customHeight="1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33"/>
      <c r="L72" s="153" t="s">
        <v>208</v>
      </c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37" t="s">
        <v>209</v>
      </c>
      <c r="AZ72" s="137"/>
      <c r="BA72" s="137"/>
      <c r="BB72" s="137"/>
      <c r="BC72" s="137"/>
      <c r="BD72" s="137"/>
      <c r="BE72" s="137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</row>
    <row r="73" spans="1:102" s="17" customFormat="1" ht="15" customHeight="1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33"/>
      <c r="L73" s="153" t="s">
        <v>198</v>
      </c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37" t="s">
        <v>210</v>
      </c>
      <c r="AZ73" s="137"/>
      <c r="BA73" s="137"/>
      <c r="BB73" s="137"/>
      <c r="BC73" s="137"/>
      <c r="BD73" s="137"/>
      <c r="BE73" s="137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</row>
    <row r="74" spans="1:102" s="35" customFormat="1" ht="15" customHeight="1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34"/>
      <c r="L74" s="147" t="s">
        <v>200</v>
      </c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8" t="s">
        <v>211</v>
      </c>
      <c r="AZ74" s="148"/>
      <c r="BA74" s="148"/>
      <c r="BB74" s="148"/>
      <c r="BC74" s="148"/>
      <c r="BD74" s="148"/>
      <c r="BE74" s="148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1"/>
      <c r="CK74" s="151"/>
      <c r="CL74" s="151"/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</row>
    <row r="75" spans="1:102" s="35" customFormat="1" ht="15" customHeight="1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36"/>
      <c r="L75" s="142" t="s">
        <v>212</v>
      </c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3" t="s">
        <v>213</v>
      </c>
      <c r="AZ75" s="143"/>
      <c r="BA75" s="143"/>
      <c r="BB75" s="143"/>
      <c r="BC75" s="143"/>
      <c r="BD75" s="143"/>
      <c r="BE75" s="143"/>
      <c r="BF75" s="144">
        <v>3056</v>
      </c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33">
        <v>3027</v>
      </c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</row>
    <row r="76" spans="1:102" s="17" customFormat="1" ht="15" customHeight="1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33"/>
      <c r="L76" s="136" t="s">
        <v>171</v>
      </c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7" t="s">
        <v>214</v>
      </c>
      <c r="AZ76" s="137"/>
      <c r="BA76" s="137"/>
      <c r="BB76" s="137"/>
      <c r="BC76" s="137"/>
      <c r="BD76" s="137"/>
      <c r="BE76" s="137"/>
      <c r="BF76" s="138">
        <v>4203</v>
      </c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9">
        <v>5455</v>
      </c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</row>
    <row r="78" s="17" customFormat="1" ht="12" customHeight="1">
      <c r="BC78" s="17" t="s">
        <v>215</v>
      </c>
    </row>
    <row r="79" spans="1:102" s="17" customFormat="1" ht="12" customHeight="1">
      <c r="A79" s="17" t="s">
        <v>216</v>
      </c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D79" s="131" t="s">
        <v>217</v>
      </c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C79" s="17" t="s">
        <v>218</v>
      </c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CB79" s="131" t="s">
        <v>219</v>
      </c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</row>
    <row r="80" spans="15:102" s="37" customFormat="1" ht="9.75" customHeight="1">
      <c r="O80" s="132" t="s">
        <v>220</v>
      </c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D80" s="132" t="s">
        <v>221</v>
      </c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M80" s="132" t="s">
        <v>220</v>
      </c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CB80" s="132" t="s">
        <v>221</v>
      </c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</row>
    <row r="81" spans="1:34" s="17" customFormat="1" ht="12" customHeight="1">
      <c r="A81" s="126" t="s">
        <v>222</v>
      </c>
      <c r="B81" s="126"/>
      <c r="C81" s="129"/>
      <c r="D81" s="129"/>
      <c r="E81" s="129"/>
      <c r="F81" s="129"/>
      <c r="G81" s="130" t="s">
        <v>222</v>
      </c>
      <c r="H81" s="130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26">
        <v>20</v>
      </c>
      <c r="AA81" s="126"/>
      <c r="AB81" s="126"/>
      <c r="AC81" s="126"/>
      <c r="AD81" s="127"/>
      <c r="AE81" s="127"/>
      <c r="AF81" s="127"/>
      <c r="AH81" s="17" t="s">
        <v>223</v>
      </c>
    </row>
    <row r="82" ht="54" customHeight="1"/>
    <row r="83" s="37" customFormat="1" ht="9.75" customHeight="1">
      <c r="E83" s="37" t="s">
        <v>224</v>
      </c>
    </row>
    <row r="84" s="39" customFormat="1" ht="9.75" customHeight="1">
      <c r="A84" s="38" t="s">
        <v>225</v>
      </c>
    </row>
    <row r="85" spans="1:102" s="39" customFormat="1" ht="56.25" customHeight="1">
      <c r="A85" s="128" t="s">
        <v>226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</row>
    <row r="86" s="39" customFormat="1" ht="9.75" customHeight="1">
      <c r="A86" s="38" t="s">
        <v>227</v>
      </c>
    </row>
    <row r="87" s="39" customFormat="1" ht="9.75" customHeight="1">
      <c r="A87" s="38" t="s">
        <v>228</v>
      </c>
    </row>
    <row r="88" s="39" customFormat="1" ht="9.75" customHeight="1">
      <c r="A88" s="38" t="s">
        <v>229</v>
      </c>
    </row>
    <row r="89" spans="1:102" s="39" customFormat="1" ht="48" customHeight="1">
      <c r="A89" s="128" t="s">
        <v>230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</row>
    <row r="90" s="39" customFormat="1" ht="9.75" customHeight="1">
      <c r="A90" s="38" t="s">
        <v>231</v>
      </c>
    </row>
    <row r="92" ht="12.75" customHeight="1">
      <c r="B92" s="11" t="s">
        <v>232</v>
      </c>
    </row>
    <row r="93" spans="2:65" ht="12.75" customHeight="1">
      <c r="B93" s="11" t="s">
        <v>233</v>
      </c>
      <c r="BM93" s="11" t="s">
        <v>234</v>
      </c>
    </row>
    <row r="94" spans="5:18" ht="12.75" customHeight="1">
      <c r="E94" s="11" t="s">
        <v>235</v>
      </c>
      <c r="R94" s="11" t="s">
        <v>236</v>
      </c>
    </row>
    <row r="95" spans="18:65" ht="12.75" customHeight="1">
      <c r="R95" s="11" t="s">
        <v>237</v>
      </c>
      <c r="BM95" s="11" t="s">
        <v>238</v>
      </c>
    </row>
    <row r="96" spans="18:67" ht="12.75" customHeight="1">
      <c r="R96" s="11" t="s">
        <v>239</v>
      </c>
      <c r="BO96" s="11" t="s">
        <v>240</v>
      </c>
    </row>
    <row r="97" spans="18:70" ht="12.75" customHeight="1">
      <c r="R97" s="11" t="s">
        <v>241</v>
      </c>
      <c r="BR97" s="11" t="s">
        <v>242</v>
      </c>
    </row>
    <row r="98" spans="16:75" ht="12.75" customHeight="1">
      <c r="P98" s="40"/>
      <c r="Q98" s="40"/>
      <c r="R98" s="40" t="s">
        <v>243</v>
      </c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</row>
    <row r="99" ht="12.75" customHeight="1">
      <c r="S99" s="11" t="s">
        <v>244</v>
      </c>
    </row>
    <row r="100" spans="19:65" ht="12.75" customHeight="1">
      <c r="S100" s="11" t="s">
        <v>245</v>
      </c>
      <c r="BM100" s="11" t="s">
        <v>246</v>
      </c>
    </row>
    <row r="101" ht="12.75" customHeight="1">
      <c r="S101" s="11" t="s">
        <v>247</v>
      </c>
    </row>
    <row r="102" spans="19:65" ht="12.75" customHeight="1">
      <c r="S102" s="11" t="s">
        <v>248</v>
      </c>
      <c r="BM102" s="11" t="s">
        <v>249</v>
      </c>
    </row>
    <row r="103" spans="20:68" ht="12.75" customHeight="1">
      <c r="T103" s="11" t="s">
        <v>250</v>
      </c>
      <c r="BP103" s="11" t="s">
        <v>251</v>
      </c>
    </row>
    <row r="104" spans="19:67" ht="12.75" customHeight="1">
      <c r="S104" s="11" t="s">
        <v>252</v>
      </c>
      <c r="BO104" s="11" t="s">
        <v>253</v>
      </c>
    </row>
    <row r="105" spans="19:66" ht="12.75" customHeight="1">
      <c r="S105" s="11" t="s">
        <v>254</v>
      </c>
      <c r="BN105" s="11" t="s">
        <v>255</v>
      </c>
    </row>
    <row r="106" spans="19:67" ht="12.75" customHeight="1">
      <c r="S106" s="11" t="s">
        <v>256</v>
      </c>
      <c r="BO106" s="11" t="s">
        <v>257</v>
      </c>
    </row>
    <row r="107" spans="19:67" ht="12.75" customHeight="1">
      <c r="S107" s="11" t="s">
        <v>258</v>
      </c>
      <c r="BO107" s="11" t="s">
        <v>259</v>
      </c>
    </row>
    <row r="108" spans="20:68" ht="12.75" customHeight="1">
      <c r="T108" s="11" t="s">
        <v>260</v>
      </c>
      <c r="BP108" s="11" t="s">
        <v>261</v>
      </c>
    </row>
    <row r="109" spans="20:68" ht="12.75" customHeight="1">
      <c r="T109" s="11" t="s">
        <v>262</v>
      </c>
      <c r="BP109" s="11" t="s">
        <v>263</v>
      </c>
    </row>
    <row r="110" spans="21:69" ht="12.75" customHeight="1">
      <c r="U110" s="11" t="s">
        <v>264</v>
      </c>
      <c r="BQ110" s="11" t="s">
        <v>265</v>
      </c>
    </row>
    <row r="111" ht="12.75" customHeight="1">
      <c r="U111" s="11" t="s">
        <v>266</v>
      </c>
    </row>
  </sheetData>
  <sheetProtection selectLockedCells="1" selectUnlockedCells="1"/>
  <mergeCells count="304">
    <mergeCell ref="A7:CX7"/>
    <mergeCell ref="A8:CX8"/>
    <mergeCell ref="A10:CB10"/>
    <mergeCell ref="AC11:AS11"/>
    <mergeCell ref="AT11:AW11"/>
    <mergeCell ref="AX11:BA11"/>
    <mergeCell ref="CC11:CX11"/>
    <mergeCell ref="CC12:CX12"/>
    <mergeCell ref="CC13:CI13"/>
    <mergeCell ref="CJ13:CQ13"/>
    <mergeCell ref="CR13:CX13"/>
    <mergeCell ref="N14:BP14"/>
    <mergeCell ref="CC14:CX14"/>
    <mergeCell ref="CC15:CX15"/>
    <mergeCell ref="CC16:CX17"/>
    <mergeCell ref="U17:BS17"/>
    <mergeCell ref="BA18:BY18"/>
    <mergeCell ref="CC18:CM19"/>
    <mergeCell ref="CN18:CX19"/>
    <mergeCell ref="A19:BI19"/>
    <mergeCell ref="CC20:CX20"/>
    <mergeCell ref="Z21:BZ21"/>
    <mergeCell ref="A22:BZ22"/>
    <mergeCell ref="A24:J26"/>
    <mergeCell ref="K24:AX26"/>
    <mergeCell ref="AY24:BE26"/>
    <mergeCell ref="BK24:BS24"/>
    <mergeCell ref="BU24:CI24"/>
    <mergeCell ref="CJ24:CX24"/>
    <mergeCell ref="BF25:BK25"/>
    <mergeCell ref="CP25:CS25"/>
    <mergeCell ref="BF26:BT26"/>
    <mergeCell ref="BU26:CI26"/>
    <mergeCell ref="CJ26:CX26"/>
    <mergeCell ref="BL25:BO25"/>
    <mergeCell ref="BW25:BZ25"/>
    <mergeCell ref="CA25:CD25"/>
    <mergeCell ref="CL25:CO25"/>
    <mergeCell ref="A27:J29"/>
    <mergeCell ref="K27:AX27"/>
    <mergeCell ref="AY27:BE29"/>
    <mergeCell ref="BF27:BT29"/>
    <mergeCell ref="BU27:CI29"/>
    <mergeCell ref="CJ27:CX29"/>
    <mergeCell ref="K28:AX28"/>
    <mergeCell ref="L29:AX29"/>
    <mergeCell ref="A30:J30"/>
    <mergeCell ref="L30:AX30"/>
    <mergeCell ref="AY30:BE30"/>
    <mergeCell ref="BF30:BT30"/>
    <mergeCell ref="A31:J31"/>
    <mergeCell ref="L31:AX31"/>
    <mergeCell ref="AY31:BE31"/>
    <mergeCell ref="BF31:BT31"/>
    <mergeCell ref="AY32:BE32"/>
    <mergeCell ref="BF32:BT32"/>
    <mergeCell ref="BU30:CI30"/>
    <mergeCell ref="CJ30:CX30"/>
    <mergeCell ref="BU31:CI31"/>
    <mergeCell ref="CJ31:CX31"/>
    <mergeCell ref="BU32:CI32"/>
    <mergeCell ref="CJ32:CX32"/>
    <mergeCell ref="A33:J33"/>
    <mergeCell ref="L33:AX33"/>
    <mergeCell ref="AY33:BE33"/>
    <mergeCell ref="BF33:BT33"/>
    <mergeCell ref="BU33:CI33"/>
    <mergeCell ref="CJ33:CX33"/>
    <mergeCell ref="A32:J32"/>
    <mergeCell ref="L32:AX32"/>
    <mergeCell ref="A34:J34"/>
    <mergeCell ref="L34:AX34"/>
    <mergeCell ref="AY34:BE34"/>
    <mergeCell ref="BF34:BT34"/>
    <mergeCell ref="A35:J35"/>
    <mergeCell ref="L35:AX35"/>
    <mergeCell ref="AY35:BE35"/>
    <mergeCell ref="BF35:BT35"/>
    <mergeCell ref="AY36:BE36"/>
    <mergeCell ref="BF36:BT36"/>
    <mergeCell ref="BU34:CI34"/>
    <mergeCell ref="CJ34:CX34"/>
    <mergeCell ref="BU35:CI35"/>
    <mergeCell ref="CJ35:CX35"/>
    <mergeCell ref="BU36:CI36"/>
    <mergeCell ref="CJ36:CX36"/>
    <mergeCell ref="A37:J37"/>
    <mergeCell ref="L37:AX37"/>
    <mergeCell ref="AY37:BE37"/>
    <mergeCell ref="BF37:BT37"/>
    <mergeCell ref="BU37:CI37"/>
    <mergeCell ref="CJ37:CX37"/>
    <mergeCell ref="A36:J36"/>
    <mergeCell ref="L36:AX36"/>
    <mergeCell ref="A38:J38"/>
    <mergeCell ref="L38:AX38"/>
    <mergeCell ref="AY38:BE38"/>
    <mergeCell ref="BF38:BT38"/>
    <mergeCell ref="A39:J40"/>
    <mergeCell ref="K39:AX39"/>
    <mergeCell ref="AY39:BE40"/>
    <mergeCell ref="BF39:BT40"/>
    <mergeCell ref="L40:AX40"/>
    <mergeCell ref="AY41:BE41"/>
    <mergeCell ref="BF41:BT41"/>
    <mergeCell ref="BU38:CI38"/>
    <mergeCell ref="CJ38:CX38"/>
    <mergeCell ref="BU39:CI40"/>
    <mergeCell ref="CJ39:CX40"/>
    <mergeCell ref="BU41:CI41"/>
    <mergeCell ref="CJ41:CX41"/>
    <mergeCell ref="A42:J42"/>
    <mergeCell ref="L42:AX42"/>
    <mergeCell ref="AY42:BE42"/>
    <mergeCell ref="BF42:BT42"/>
    <mergeCell ref="BU42:CI42"/>
    <mergeCell ref="CJ42:CX42"/>
    <mergeCell ref="A41:J41"/>
    <mergeCell ref="L41:AX41"/>
    <mergeCell ref="A43:J43"/>
    <mergeCell ref="L43:AX43"/>
    <mergeCell ref="AY43:BE43"/>
    <mergeCell ref="BF43:BT43"/>
    <mergeCell ref="A44:J44"/>
    <mergeCell ref="L44:AX44"/>
    <mergeCell ref="AY44:BE44"/>
    <mergeCell ref="BF44:BT44"/>
    <mergeCell ref="AY45:BE45"/>
    <mergeCell ref="BF45:BT45"/>
    <mergeCell ref="BU43:CI43"/>
    <mergeCell ref="CJ43:CX43"/>
    <mergeCell ref="BU44:CI44"/>
    <mergeCell ref="CJ44:CX44"/>
    <mergeCell ref="BU45:CI45"/>
    <mergeCell ref="CJ45:CX45"/>
    <mergeCell ref="A46:J46"/>
    <mergeCell ref="L46:AX46"/>
    <mergeCell ref="AY46:BE46"/>
    <mergeCell ref="BF46:BT46"/>
    <mergeCell ref="BU46:CI46"/>
    <mergeCell ref="CJ46:CX46"/>
    <mergeCell ref="A45:J45"/>
    <mergeCell ref="L45:AX45"/>
    <mergeCell ref="A47:J47"/>
    <mergeCell ref="L47:AX47"/>
    <mergeCell ref="AY47:BE47"/>
    <mergeCell ref="BF47:BT47"/>
    <mergeCell ref="BU47:CI47"/>
    <mergeCell ref="CJ47:CX47"/>
    <mergeCell ref="A51:J53"/>
    <mergeCell ref="K51:AX53"/>
    <mergeCell ref="AY51:BE53"/>
    <mergeCell ref="BK51:BS51"/>
    <mergeCell ref="BU51:CI51"/>
    <mergeCell ref="CJ51:CX51"/>
    <mergeCell ref="BF52:BK52"/>
    <mergeCell ref="BL52:BO52"/>
    <mergeCell ref="BW52:BZ52"/>
    <mergeCell ref="CA52:CD52"/>
    <mergeCell ref="CL52:CO52"/>
    <mergeCell ref="CP52:CS52"/>
    <mergeCell ref="BF53:BT53"/>
    <mergeCell ref="BU53:CI53"/>
    <mergeCell ref="CJ53:CX53"/>
    <mergeCell ref="A54:J56"/>
    <mergeCell ref="K54:AX54"/>
    <mergeCell ref="AY54:BE56"/>
    <mergeCell ref="BF54:BT56"/>
    <mergeCell ref="BU54:CI56"/>
    <mergeCell ref="CJ54:CX56"/>
    <mergeCell ref="K55:AX55"/>
    <mergeCell ref="L56:AX56"/>
    <mergeCell ref="A57:J57"/>
    <mergeCell ref="L57:AX57"/>
    <mergeCell ref="AY57:BE57"/>
    <mergeCell ref="CL57:CV57"/>
    <mergeCell ref="BF57:BG57"/>
    <mergeCell ref="BH57:BR57"/>
    <mergeCell ref="BS57:BT57"/>
    <mergeCell ref="BU57:BV57"/>
    <mergeCell ref="CW57:CX57"/>
    <mergeCell ref="A58:J58"/>
    <mergeCell ref="L58:AX58"/>
    <mergeCell ref="AY58:BE58"/>
    <mergeCell ref="BF58:BT58"/>
    <mergeCell ref="BU58:CI58"/>
    <mergeCell ref="CJ58:CX58"/>
    <mergeCell ref="BW57:CG57"/>
    <mergeCell ref="CH57:CI57"/>
    <mergeCell ref="CJ57:CK57"/>
    <mergeCell ref="A59:J59"/>
    <mergeCell ref="L59:AX59"/>
    <mergeCell ref="AY59:BE59"/>
    <mergeCell ref="BF59:BT59"/>
    <mergeCell ref="A60:J60"/>
    <mergeCell ref="L60:AX60"/>
    <mergeCell ref="AY60:BE60"/>
    <mergeCell ref="BF60:BT60"/>
    <mergeCell ref="AY61:BE61"/>
    <mergeCell ref="BF61:BT61"/>
    <mergeCell ref="BU59:CI59"/>
    <mergeCell ref="CJ59:CX59"/>
    <mergeCell ref="BU60:CI60"/>
    <mergeCell ref="CJ60:CX60"/>
    <mergeCell ref="BU61:CI61"/>
    <mergeCell ref="CJ61:CX61"/>
    <mergeCell ref="A62:J62"/>
    <mergeCell ref="L62:AX62"/>
    <mergeCell ref="AY62:BE62"/>
    <mergeCell ref="BF62:BT62"/>
    <mergeCell ref="BU62:CI62"/>
    <mergeCell ref="CJ62:CX62"/>
    <mergeCell ref="A61:J61"/>
    <mergeCell ref="L61:AX61"/>
    <mergeCell ref="L64:AX64"/>
    <mergeCell ref="A65:J65"/>
    <mergeCell ref="L65:AX65"/>
    <mergeCell ref="AY65:BE65"/>
    <mergeCell ref="A63:J64"/>
    <mergeCell ref="K63:AX63"/>
    <mergeCell ref="AY63:BE64"/>
    <mergeCell ref="AY66:BE66"/>
    <mergeCell ref="BF66:BT66"/>
    <mergeCell ref="BU63:CI64"/>
    <mergeCell ref="CJ63:CX64"/>
    <mergeCell ref="BF65:BT65"/>
    <mergeCell ref="BU65:CI65"/>
    <mergeCell ref="CJ65:CX65"/>
    <mergeCell ref="BF63:BT64"/>
    <mergeCell ref="BU66:CI66"/>
    <mergeCell ref="CJ66:CX66"/>
    <mergeCell ref="A67:J67"/>
    <mergeCell ref="L67:AX67"/>
    <mergeCell ref="AY67:BE67"/>
    <mergeCell ref="BF67:BT67"/>
    <mergeCell ref="BU67:CI67"/>
    <mergeCell ref="CJ67:CX67"/>
    <mergeCell ref="A66:J66"/>
    <mergeCell ref="L66:AX66"/>
    <mergeCell ref="A68:J68"/>
    <mergeCell ref="L68:AX68"/>
    <mergeCell ref="AY68:BE68"/>
    <mergeCell ref="BF68:BT68"/>
    <mergeCell ref="A69:J70"/>
    <mergeCell ref="K69:AX69"/>
    <mergeCell ref="AY69:BE70"/>
    <mergeCell ref="BF69:BT70"/>
    <mergeCell ref="L70:AX70"/>
    <mergeCell ref="AY71:BE71"/>
    <mergeCell ref="BF71:BT71"/>
    <mergeCell ref="BU68:CI68"/>
    <mergeCell ref="CJ68:CX68"/>
    <mergeCell ref="BU69:CI70"/>
    <mergeCell ref="CJ69:CX70"/>
    <mergeCell ref="BU71:CI71"/>
    <mergeCell ref="CJ71:CX71"/>
    <mergeCell ref="A72:J72"/>
    <mergeCell ref="L72:AX72"/>
    <mergeCell ref="AY72:BE72"/>
    <mergeCell ref="BF72:BT72"/>
    <mergeCell ref="BU72:CI72"/>
    <mergeCell ref="CJ72:CX72"/>
    <mergeCell ref="A71:J71"/>
    <mergeCell ref="L71:AX71"/>
    <mergeCell ref="A73:J73"/>
    <mergeCell ref="L73:AX73"/>
    <mergeCell ref="AY73:BE73"/>
    <mergeCell ref="BF73:BT73"/>
    <mergeCell ref="A74:J74"/>
    <mergeCell ref="L74:AX74"/>
    <mergeCell ref="AY74:BE74"/>
    <mergeCell ref="BF74:BT74"/>
    <mergeCell ref="AY75:BE75"/>
    <mergeCell ref="BF75:BT75"/>
    <mergeCell ref="BU73:CI73"/>
    <mergeCell ref="CJ73:CX73"/>
    <mergeCell ref="BU74:CI74"/>
    <mergeCell ref="CJ74:CX74"/>
    <mergeCell ref="BU75:CI75"/>
    <mergeCell ref="CJ75:CX75"/>
    <mergeCell ref="A76:J76"/>
    <mergeCell ref="L76:AX76"/>
    <mergeCell ref="AY76:BE76"/>
    <mergeCell ref="BF76:BT76"/>
    <mergeCell ref="BU76:CI76"/>
    <mergeCell ref="CJ76:CX76"/>
    <mergeCell ref="A75:J75"/>
    <mergeCell ref="L75:AX75"/>
    <mergeCell ref="O79:AA79"/>
    <mergeCell ref="AD79:AZ79"/>
    <mergeCell ref="BM79:BY79"/>
    <mergeCell ref="CB79:CX79"/>
    <mergeCell ref="O80:AA80"/>
    <mergeCell ref="AD80:AZ80"/>
    <mergeCell ref="BM80:BY80"/>
    <mergeCell ref="CB80:CX80"/>
    <mergeCell ref="Z81:AC81"/>
    <mergeCell ref="AD81:AF81"/>
    <mergeCell ref="A85:CX85"/>
    <mergeCell ref="A89:CX89"/>
    <mergeCell ref="A81:B81"/>
    <mergeCell ref="C81:F81"/>
    <mergeCell ref="G81:H81"/>
    <mergeCell ref="J81:Y81"/>
  </mergeCells>
  <printOptions/>
  <pageMargins left="0.11811023622047245" right="0.11811023622047245" top="0.35433070866141736" bottom="0.35433070866141736" header="0.5118110236220472" footer="0.5118110236220472"/>
  <pageSetup fitToHeight="10" fitToWidth="1" horizontalDpi="300" verticalDpi="300" orientation="portrait" paperSize="9" scale="98" r:id="rId1"/>
  <rowBreaks count="2" manualBreakCount="2">
    <brk id="48" max="255" man="1"/>
    <brk id="81" max="255" man="1"/>
  </rowBreaks>
  <colBreaks count="2" manualBreakCount="2">
    <brk id="1" max="65535" man="1"/>
    <brk id="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Y73"/>
  <sheetViews>
    <sheetView showGridLines="0" workbookViewId="0" topLeftCell="A22">
      <selection activeCell="A13" sqref="A13"/>
    </sheetView>
  </sheetViews>
  <sheetFormatPr defaultColWidth="0.9921875" defaultRowHeight="12.75" customHeight="1"/>
  <cols>
    <col min="1" max="16384" width="0.9921875" style="41" customWidth="1"/>
  </cols>
  <sheetData>
    <row r="1" ht="3" customHeight="1"/>
    <row r="2" spans="1:83" s="42" customFormat="1" ht="15" customHeight="1">
      <c r="A2" s="235" t="s">
        <v>267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</row>
    <row r="3" spans="1:103" s="44" customFormat="1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Y3" s="43"/>
      <c r="Z3" s="43"/>
      <c r="AA3" s="43"/>
      <c r="AB3" s="45" t="s">
        <v>268</v>
      </c>
      <c r="AC3" s="43"/>
      <c r="AD3" s="236" t="s">
        <v>90</v>
      </c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7">
        <v>20</v>
      </c>
      <c r="AX3" s="237"/>
      <c r="AY3" s="237"/>
      <c r="AZ3" s="237"/>
      <c r="BA3" s="238" t="s">
        <v>91</v>
      </c>
      <c r="BB3" s="238"/>
      <c r="BC3" s="238"/>
      <c r="BD3" s="238"/>
      <c r="BE3" s="43" t="s">
        <v>92</v>
      </c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232" t="s">
        <v>93</v>
      </c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</row>
    <row r="4" spans="82:103" s="44" customFormat="1" ht="12" customHeight="1">
      <c r="CD4" s="46" t="s">
        <v>94</v>
      </c>
      <c r="CF4" s="233" t="s">
        <v>269</v>
      </c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</row>
    <row r="5" spans="82:103" s="44" customFormat="1" ht="12" customHeight="1">
      <c r="CD5" s="46" t="s">
        <v>96</v>
      </c>
      <c r="CF5" s="230" t="s">
        <v>97</v>
      </c>
      <c r="CG5" s="230"/>
      <c r="CH5" s="230"/>
      <c r="CI5" s="230"/>
      <c r="CJ5" s="230"/>
      <c r="CK5" s="230"/>
      <c r="CL5" s="234" t="s">
        <v>98</v>
      </c>
      <c r="CM5" s="234"/>
      <c r="CN5" s="234"/>
      <c r="CO5" s="234"/>
      <c r="CP5" s="234"/>
      <c r="CQ5" s="234"/>
      <c r="CR5" s="234"/>
      <c r="CS5" s="234"/>
      <c r="CT5" s="198" t="s">
        <v>99</v>
      </c>
      <c r="CU5" s="198"/>
      <c r="CV5" s="198"/>
      <c r="CW5" s="198"/>
      <c r="CX5" s="198"/>
      <c r="CY5" s="198"/>
    </row>
    <row r="6" spans="1:103" s="44" customFormat="1" ht="12" customHeight="1">
      <c r="A6" s="44" t="s">
        <v>100</v>
      </c>
      <c r="N6" s="229" t="s">
        <v>101</v>
      </c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CD6" s="46" t="s">
        <v>102</v>
      </c>
      <c r="CF6" s="231" t="s">
        <v>270</v>
      </c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</row>
    <row r="7" spans="1:103" s="44" customFormat="1" ht="12" customHeight="1">
      <c r="A7" s="44" t="s">
        <v>104</v>
      </c>
      <c r="CD7" s="46" t="s">
        <v>105</v>
      </c>
      <c r="CF7" s="231" t="s">
        <v>106</v>
      </c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</row>
    <row r="8" spans="1:103" s="44" customFormat="1" ht="12" customHeight="1">
      <c r="A8" s="47" t="s">
        <v>107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6" t="s">
        <v>108</v>
      </c>
      <c r="CF8" s="231" t="s">
        <v>109</v>
      </c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</row>
    <row r="9" spans="1:103" s="44" customFormat="1" ht="12" customHeight="1">
      <c r="A9" s="47" t="s">
        <v>110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229" t="s">
        <v>111</v>
      </c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49"/>
      <c r="BW9" s="49"/>
      <c r="BX9" s="49"/>
      <c r="BY9" s="49"/>
      <c r="BZ9" s="49"/>
      <c r="CA9" s="49"/>
      <c r="CB9" s="49"/>
      <c r="CC9" s="49"/>
      <c r="CD9" s="46" t="s">
        <v>112</v>
      </c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</row>
    <row r="10" spans="1:103" s="44" customFormat="1" ht="12" customHeight="1">
      <c r="A10" s="44" t="s">
        <v>113</v>
      </c>
      <c r="BB10" s="229" t="s">
        <v>271</v>
      </c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49"/>
      <c r="CC10" s="49"/>
      <c r="CD10" s="49"/>
      <c r="CF10" s="230" t="s">
        <v>115</v>
      </c>
      <c r="CG10" s="230"/>
      <c r="CH10" s="230"/>
      <c r="CI10" s="230"/>
      <c r="CJ10" s="230"/>
      <c r="CK10" s="230"/>
      <c r="CL10" s="230"/>
      <c r="CM10" s="230"/>
      <c r="CN10" s="230"/>
      <c r="CO10" s="230"/>
      <c r="CP10" s="198" t="s">
        <v>116</v>
      </c>
      <c r="CQ10" s="198"/>
      <c r="CR10" s="198"/>
      <c r="CS10" s="198"/>
      <c r="CT10" s="198"/>
      <c r="CU10" s="198"/>
      <c r="CV10" s="198"/>
      <c r="CW10" s="198"/>
      <c r="CX10" s="198"/>
      <c r="CY10" s="198"/>
    </row>
    <row r="11" spans="1:103" s="44" customFormat="1" ht="12" customHeight="1">
      <c r="A11" s="229" t="s">
        <v>272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CD11" s="46" t="s">
        <v>118</v>
      </c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</row>
    <row r="12" spans="1:103" s="44" customFormat="1" ht="12.75" customHeight="1">
      <c r="A12" s="44" t="s">
        <v>119</v>
      </c>
      <c r="CD12" s="46" t="s">
        <v>120</v>
      </c>
      <c r="CF12" s="228" t="s">
        <v>121</v>
      </c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</row>
    <row r="13" ht="29.25" customHeight="1"/>
    <row r="14" spans="1:103" s="44" customFormat="1" ht="18" customHeight="1">
      <c r="A14" s="213" t="s">
        <v>124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4" t="s">
        <v>125</v>
      </c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 t="s">
        <v>126</v>
      </c>
      <c r="BF14" s="214"/>
      <c r="BG14" s="214"/>
      <c r="BH14" s="214"/>
      <c r="BI14" s="214"/>
      <c r="BJ14" s="214"/>
      <c r="BK14" s="214"/>
      <c r="BL14" s="212" t="s">
        <v>273</v>
      </c>
      <c r="BM14" s="212"/>
      <c r="BN14" s="212"/>
      <c r="BO14" s="212"/>
      <c r="BP14" s="212"/>
      <c r="BQ14" s="212"/>
      <c r="BR14" s="212"/>
      <c r="BS14" s="211"/>
      <c r="BT14" s="211"/>
      <c r="BU14" s="211"/>
      <c r="BV14" s="211"/>
      <c r="BW14" s="211"/>
      <c r="BX14" s="211"/>
      <c r="BY14" s="211"/>
      <c r="BZ14" s="211"/>
      <c r="CA14" s="211"/>
      <c r="CB14" s="207"/>
      <c r="CC14" s="207"/>
      <c r="CD14" s="207"/>
      <c r="CE14" s="207"/>
      <c r="CF14" s="212" t="s">
        <v>273</v>
      </c>
      <c r="CG14" s="212"/>
      <c r="CH14" s="212"/>
      <c r="CI14" s="212"/>
      <c r="CJ14" s="212"/>
      <c r="CK14" s="212"/>
      <c r="CL14" s="212"/>
      <c r="CM14" s="211"/>
      <c r="CN14" s="211"/>
      <c r="CO14" s="211"/>
      <c r="CP14" s="211"/>
      <c r="CQ14" s="211"/>
      <c r="CR14" s="211"/>
      <c r="CS14" s="211"/>
      <c r="CT14" s="211"/>
      <c r="CU14" s="211"/>
      <c r="CV14" s="207"/>
      <c r="CW14" s="207"/>
      <c r="CX14" s="207"/>
      <c r="CY14" s="207"/>
    </row>
    <row r="15" spans="1:103" s="44" customFormat="1" ht="13.5" customHeight="1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08">
        <v>20</v>
      </c>
      <c r="BM15" s="208"/>
      <c r="BN15" s="208"/>
      <c r="BO15" s="208"/>
      <c r="BP15" s="208"/>
      <c r="BQ15" s="208"/>
      <c r="BR15" s="208"/>
      <c r="BS15" s="208"/>
      <c r="BT15" s="209" t="s">
        <v>91</v>
      </c>
      <c r="BU15" s="209"/>
      <c r="BV15" s="209"/>
      <c r="BW15" s="209"/>
      <c r="BX15" s="210" t="s">
        <v>130</v>
      </c>
      <c r="BY15" s="210"/>
      <c r="BZ15" s="210"/>
      <c r="CA15" s="210"/>
      <c r="CB15" s="210"/>
      <c r="CC15" s="210"/>
      <c r="CD15" s="210"/>
      <c r="CE15" s="210"/>
      <c r="CF15" s="208">
        <v>20</v>
      </c>
      <c r="CG15" s="208"/>
      <c r="CH15" s="208"/>
      <c r="CI15" s="208"/>
      <c r="CJ15" s="208"/>
      <c r="CK15" s="208"/>
      <c r="CL15" s="208"/>
      <c r="CM15" s="208"/>
      <c r="CN15" s="209" t="s">
        <v>131</v>
      </c>
      <c r="CO15" s="209"/>
      <c r="CP15" s="209"/>
      <c r="CQ15" s="209"/>
      <c r="CR15" s="210" t="s">
        <v>132</v>
      </c>
      <c r="CS15" s="210"/>
      <c r="CT15" s="210"/>
      <c r="CU15" s="210"/>
      <c r="CV15" s="210"/>
      <c r="CW15" s="210"/>
      <c r="CX15" s="210"/>
      <c r="CY15" s="210"/>
    </row>
    <row r="16" spans="1:103" s="44" customFormat="1" ht="6.75" customHeight="1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</row>
    <row r="17" spans="1:103" s="44" customFormat="1" ht="15" customHeight="1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50"/>
      <c r="L17" s="197" t="s">
        <v>274</v>
      </c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8" t="s">
        <v>275</v>
      </c>
      <c r="BF17" s="198"/>
      <c r="BG17" s="198"/>
      <c r="BH17" s="198"/>
      <c r="BI17" s="198"/>
      <c r="BJ17" s="198"/>
      <c r="BK17" s="198"/>
      <c r="BL17" s="204">
        <v>25276</v>
      </c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5">
        <v>21392</v>
      </c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</row>
    <row r="18" spans="1:103" s="44" customFormat="1" ht="15" customHeigh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50"/>
      <c r="L18" s="197" t="s">
        <v>276</v>
      </c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8" t="s">
        <v>277</v>
      </c>
      <c r="BF18" s="198"/>
      <c r="BG18" s="198"/>
      <c r="BH18" s="198"/>
      <c r="BI18" s="198"/>
      <c r="BJ18" s="198"/>
      <c r="BK18" s="198"/>
      <c r="BL18" s="226" t="s">
        <v>180</v>
      </c>
      <c r="BM18" s="226"/>
      <c r="BN18" s="223">
        <v>25457</v>
      </c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4" t="s">
        <v>182</v>
      </c>
      <c r="CE18" s="224"/>
      <c r="CF18" s="225" t="s">
        <v>180</v>
      </c>
      <c r="CG18" s="225"/>
      <c r="CH18" s="223">
        <v>20935</v>
      </c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1" t="s">
        <v>182</v>
      </c>
      <c r="CY18" s="221"/>
    </row>
    <row r="19" spans="1:103" s="44" customFormat="1" ht="15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50"/>
      <c r="L19" s="197" t="s">
        <v>278</v>
      </c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8" t="s">
        <v>279</v>
      </c>
      <c r="BF19" s="198"/>
      <c r="BG19" s="198"/>
      <c r="BH19" s="198"/>
      <c r="BI19" s="198"/>
      <c r="BJ19" s="198"/>
      <c r="BK19" s="198"/>
      <c r="BL19" s="199">
        <v>-181</v>
      </c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0">
        <v>457</v>
      </c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</row>
    <row r="20" spans="1:103" s="44" customFormat="1" ht="15" customHeight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50"/>
      <c r="L20" s="197" t="s">
        <v>280</v>
      </c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8" t="s">
        <v>281</v>
      </c>
      <c r="BF20" s="198"/>
      <c r="BG20" s="198"/>
      <c r="BH20" s="198"/>
      <c r="BI20" s="198"/>
      <c r="BJ20" s="198"/>
      <c r="BK20" s="198"/>
      <c r="BL20" s="226" t="s">
        <v>180</v>
      </c>
      <c r="BM20" s="226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4" t="s">
        <v>182</v>
      </c>
      <c r="CE20" s="224"/>
      <c r="CF20" s="225" t="s">
        <v>180</v>
      </c>
      <c r="CG20" s="225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1" t="s">
        <v>182</v>
      </c>
      <c r="CY20" s="221"/>
    </row>
    <row r="21" spans="1:103" s="44" customFormat="1" ht="15" customHeight="1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50"/>
      <c r="L21" s="197" t="s">
        <v>282</v>
      </c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8" t="s">
        <v>283</v>
      </c>
      <c r="BF21" s="198"/>
      <c r="BG21" s="198"/>
      <c r="BH21" s="198"/>
      <c r="BI21" s="198"/>
      <c r="BJ21" s="198"/>
      <c r="BK21" s="198"/>
      <c r="BL21" s="226" t="s">
        <v>180</v>
      </c>
      <c r="BM21" s="226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4" t="s">
        <v>182</v>
      </c>
      <c r="CE21" s="224"/>
      <c r="CF21" s="225" t="s">
        <v>180</v>
      </c>
      <c r="CG21" s="225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1" t="s">
        <v>182</v>
      </c>
      <c r="CY21" s="221"/>
    </row>
    <row r="22" spans="1:103" s="44" customFormat="1" ht="1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50"/>
      <c r="L22" s="227" t="s">
        <v>284</v>
      </c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198" t="s">
        <v>285</v>
      </c>
      <c r="BF22" s="198"/>
      <c r="BG22" s="198"/>
      <c r="BH22" s="198"/>
      <c r="BI22" s="198"/>
      <c r="BJ22" s="198"/>
      <c r="BK22" s="198"/>
      <c r="BL22" s="199">
        <v>-181</v>
      </c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0">
        <v>457</v>
      </c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</row>
    <row r="23" spans="1:103" s="44" customFormat="1" ht="15" customHeight="1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50"/>
      <c r="L23" s="197" t="s">
        <v>286</v>
      </c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8" t="s">
        <v>287</v>
      </c>
      <c r="BF23" s="198"/>
      <c r="BG23" s="198"/>
      <c r="BH23" s="198"/>
      <c r="BI23" s="198"/>
      <c r="BJ23" s="198"/>
      <c r="BK23" s="198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</row>
    <row r="24" spans="1:103" s="44" customFormat="1" ht="1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50"/>
      <c r="L24" s="197" t="s">
        <v>288</v>
      </c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8" t="s">
        <v>289</v>
      </c>
      <c r="BF24" s="198"/>
      <c r="BG24" s="198"/>
      <c r="BH24" s="198"/>
      <c r="BI24" s="198"/>
      <c r="BJ24" s="198"/>
      <c r="BK24" s="198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</row>
    <row r="25" spans="1:103" s="44" customFormat="1" ht="15" customHeight="1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50"/>
      <c r="L25" s="197" t="s">
        <v>290</v>
      </c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8" t="s">
        <v>291</v>
      </c>
      <c r="BF25" s="198"/>
      <c r="BG25" s="198"/>
      <c r="BH25" s="198"/>
      <c r="BI25" s="198"/>
      <c r="BJ25" s="198"/>
      <c r="BK25" s="198"/>
      <c r="BL25" s="226" t="s">
        <v>180</v>
      </c>
      <c r="BM25" s="226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4" t="s">
        <v>182</v>
      </c>
      <c r="CE25" s="224"/>
      <c r="CF25" s="225" t="s">
        <v>180</v>
      </c>
      <c r="CG25" s="225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1" t="s">
        <v>182</v>
      </c>
      <c r="CY25" s="221"/>
    </row>
    <row r="26" spans="1:103" s="44" customFormat="1" ht="1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50"/>
      <c r="L26" s="197" t="s">
        <v>292</v>
      </c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8" t="s">
        <v>293</v>
      </c>
      <c r="BF26" s="198"/>
      <c r="BG26" s="198"/>
      <c r="BH26" s="198"/>
      <c r="BI26" s="198"/>
      <c r="BJ26" s="198"/>
      <c r="BK26" s="198"/>
      <c r="BL26" s="199">
        <v>183</v>
      </c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0">
        <v>214</v>
      </c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</row>
    <row r="27" spans="1:103" s="44" customFormat="1" ht="15" customHeight="1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50"/>
      <c r="L27" s="197" t="s">
        <v>294</v>
      </c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8" t="s">
        <v>295</v>
      </c>
      <c r="BF27" s="198"/>
      <c r="BG27" s="198"/>
      <c r="BH27" s="198"/>
      <c r="BI27" s="198"/>
      <c r="BJ27" s="198"/>
      <c r="BK27" s="198"/>
      <c r="BL27" s="226" t="s">
        <v>180</v>
      </c>
      <c r="BM27" s="226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4" t="s">
        <v>182</v>
      </c>
      <c r="CE27" s="224"/>
      <c r="CF27" s="225" t="s">
        <v>180</v>
      </c>
      <c r="CG27" s="225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1" t="s">
        <v>182</v>
      </c>
      <c r="CY27" s="221"/>
    </row>
    <row r="28" spans="1:103" s="44" customFormat="1" ht="15" customHeight="1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50"/>
      <c r="L28" s="227" t="s">
        <v>296</v>
      </c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198" t="s">
        <v>297</v>
      </c>
      <c r="BF28" s="198"/>
      <c r="BG28" s="198"/>
      <c r="BH28" s="198"/>
      <c r="BI28" s="198"/>
      <c r="BJ28" s="198"/>
      <c r="BK28" s="198"/>
      <c r="BL28" s="199">
        <v>2</v>
      </c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0">
        <v>671</v>
      </c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</row>
    <row r="29" spans="1:103" s="44" customFormat="1" ht="15" customHeight="1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50"/>
      <c r="L29" s="197" t="s">
        <v>298</v>
      </c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8" t="s">
        <v>299</v>
      </c>
      <c r="BF29" s="198"/>
      <c r="BG29" s="198"/>
      <c r="BH29" s="198"/>
      <c r="BI29" s="198"/>
      <c r="BJ29" s="198"/>
      <c r="BK29" s="198"/>
      <c r="BL29" s="226" t="s">
        <v>180</v>
      </c>
      <c r="BM29" s="226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4" t="s">
        <v>182</v>
      </c>
      <c r="CE29" s="224"/>
      <c r="CF29" s="225" t="s">
        <v>180</v>
      </c>
      <c r="CG29" s="225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1" t="s">
        <v>182</v>
      </c>
      <c r="CY29" s="221"/>
    </row>
    <row r="30" spans="1:103" s="44" customFormat="1" ht="27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50"/>
      <c r="L30" s="222" t="s">
        <v>300</v>
      </c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01" t="s">
        <v>301</v>
      </c>
      <c r="BF30" s="201"/>
      <c r="BG30" s="201"/>
      <c r="BH30" s="201"/>
      <c r="BI30" s="201"/>
      <c r="BJ30" s="201"/>
      <c r="BK30" s="201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</row>
    <row r="31" spans="1:103" s="44" customFormat="1" ht="27.75" customHeight="1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50"/>
      <c r="L31" s="200" t="s">
        <v>302</v>
      </c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198" t="s">
        <v>303</v>
      </c>
      <c r="BF31" s="198"/>
      <c r="BG31" s="198"/>
      <c r="BH31" s="198"/>
      <c r="BI31" s="198"/>
      <c r="BJ31" s="198"/>
      <c r="BK31" s="198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</row>
    <row r="32" spans="1:103" s="44" customFormat="1" ht="15" customHeight="1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50"/>
      <c r="L32" s="197" t="s">
        <v>304</v>
      </c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8" t="s">
        <v>305</v>
      </c>
      <c r="BF32" s="198"/>
      <c r="BG32" s="198"/>
      <c r="BH32" s="198"/>
      <c r="BI32" s="198"/>
      <c r="BJ32" s="198"/>
      <c r="BK32" s="198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</row>
    <row r="33" spans="1:103" s="52" customFormat="1" ht="15" customHeight="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51"/>
      <c r="L33" s="219" t="s">
        <v>306</v>
      </c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20" t="s">
        <v>307</v>
      </c>
      <c r="BF33" s="220"/>
      <c r="BG33" s="220"/>
      <c r="BH33" s="220"/>
      <c r="BI33" s="220"/>
      <c r="BJ33" s="220"/>
      <c r="BK33" s="220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</row>
    <row r="34" spans="1:103" s="52" customFormat="1" ht="15" customHeight="1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53"/>
      <c r="L34" s="215" t="s">
        <v>308</v>
      </c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6" t="s">
        <v>309</v>
      </c>
      <c r="BF34" s="216"/>
      <c r="BG34" s="216"/>
      <c r="BH34" s="216"/>
      <c r="BI34" s="216"/>
      <c r="BJ34" s="216"/>
      <c r="BK34" s="216"/>
      <c r="BL34" s="217">
        <v>2</v>
      </c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8">
        <v>671</v>
      </c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</row>
    <row r="35" s="44" customFormat="1" ht="12" customHeight="1">
      <c r="CY35" s="46" t="s">
        <v>310</v>
      </c>
    </row>
    <row r="36" s="44" customFormat="1" ht="6" customHeight="1">
      <c r="CY36" s="46"/>
    </row>
    <row r="37" spans="1:103" s="44" customFormat="1" ht="18" customHeight="1">
      <c r="A37" s="213" t="s">
        <v>124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4" t="s">
        <v>125</v>
      </c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 t="s">
        <v>126</v>
      </c>
      <c r="BF37" s="214"/>
      <c r="BG37" s="214"/>
      <c r="BH37" s="214"/>
      <c r="BI37" s="214"/>
      <c r="BJ37" s="214"/>
      <c r="BK37" s="214"/>
      <c r="BL37" s="212" t="s">
        <v>273</v>
      </c>
      <c r="BM37" s="212"/>
      <c r="BN37" s="212"/>
      <c r="BO37" s="212"/>
      <c r="BP37" s="212"/>
      <c r="BQ37" s="212"/>
      <c r="BR37" s="212"/>
      <c r="BS37" s="211"/>
      <c r="BT37" s="211"/>
      <c r="BU37" s="211"/>
      <c r="BV37" s="211"/>
      <c r="BW37" s="211"/>
      <c r="BX37" s="211"/>
      <c r="BY37" s="211"/>
      <c r="BZ37" s="211"/>
      <c r="CA37" s="211"/>
      <c r="CB37" s="207"/>
      <c r="CC37" s="207"/>
      <c r="CD37" s="207"/>
      <c r="CE37" s="207"/>
      <c r="CF37" s="212" t="s">
        <v>273</v>
      </c>
      <c r="CG37" s="212"/>
      <c r="CH37" s="212"/>
      <c r="CI37" s="212"/>
      <c r="CJ37" s="212"/>
      <c r="CK37" s="212"/>
      <c r="CL37" s="212"/>
      <c r="CM37" s="211"/>
      <c r="CN37" s="211"/>
      <c r="CO37" s="211"/>
      <c r="CP37" s="211"/>
      <c r="CQ37" s="211"/>
      <c r="CR37" s="211"/>
      <c r="CS37" s="211"/>
      <c r="CT37" s="211"/>
      <c r="CU37" s="211"/>
      <c r="CV37" s="207"/>
      <c r="CW37" s="207"/>
      <c r="CX37" s="207"/>
      <c r="CY37" s="207"/>
    </row>
    <row r="38" spans="1:103" s="44" customFormat="1" ht="13.5" customHeight="1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08">
        <v>20</v>
      </c>
      <c r="BM38" s="208"/>
      <c r="BN38" s="208"/>
      <c r="BO38" s="208"/>
      <c r="BP38" s="208"/>
      <c r="BQ38" s="208"/>
      <c r="BR38" s="208"/>
      <c r="BS38" s="208"/>
      <c r="BT38" s="209" t="s">
        <v>91</v>
      </c>
      <c r="BU38" s="209"/>
      <c r="BV38" s="209"/>
      <c r="BW38" s="209"/>
      <c r="BX38" s="210" t="s">
        <v>130</v>
      </c>
      <c r="BY38" s="210"/>
      <c r="BZ38" s="210"/>
      <c r="CA38" s="210"/>
      <c r="CB38" s="210"/>
      <c r="CC38" s="210"/>
      <c r="CD38" s="210"/>
      <c r="CE38" s="210"/>
      <c r="CF38" s="208">
        <v>20</v>
      </c>
      <c r="CG38" s="208"/>
      <c r="CH38" s="208"/>
      <c r="CI38" s="208"/>
      <c r="CJ38" s="208"/>
      <c r="CK38" s="208"/>
      <c r="CL38" s="208"/>
      <c r="CM38" s="208"/>
      <c r="CN38" s="209" t="s">
        <v>131</v>
      </c>
      <c r="CO38" s="209"/>
      <c r="CP38" s="209"/>
      <c r="CQ38" s="209"/>
      <c r="CR38" s="210" t="s">
        <v>132</v>
      </c>
      <c r="CS38" s="210"/>
      <c r="CT38" s="210"/>
      <c r="CU38" s="210"/>
      <c r="CV38" s="210"/>
      <c r="CW38" s="210"/>
      <c r="CX38" s="210"/>
      <c r="CY38" s="210"/>
    </row>
    <row r="39" spans="1:103" s="44" customFormat="1" ht="6.75" customHeight="1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</row>
    <row r="40" spans="1:103" s="44" customFormat="1" ht="12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54"/>
      <c r="L40" s="203" t="s">
        <v>311</v>
      </c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198" t="s">
        <v>312</v>
      </c>
      <c r="BF40" s="198"/>
      <c r="BG40" s="198"/>
      <c r="BH40" s="198"/>
      <c r="BI40" s="198"/>
      <c r="BJ40" s="198"/>
      <c r="BK40" s="198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</row>
    <row r="41" spans="1:103" s="44" customFormat="1" ht="43.5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55"/>
      <c r="L41" s="206" t="s">
        <v>313</v>
      </c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198"/>
      <c r="BF41" s="198"/>
      <c r="BG41" s="198"/>
      <c r="BH41" s="198"/>
      <c r="BI41" s="198"/>
      <c r="BJ41" s="198"/>
      <c r="BK41" s="198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</row>
    <row r="42" spans="1:103" s="44" customFormat="1" ht="36.75" customHeigh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50"/>
      <c r="L42" s="200" t="s">
        <v>314</v>
      </c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1" t="s">
        <v>315</v>
      </c>
      <c r="BF42" s="201"/>
      <c r="BG42" s="201"/>
      <c r="BH42" s="201"/>
      <c r="BI42" s="201"/>
      <c r="BJ42" s="201"/>
      <c r="BK42" s="201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</row>
    <row r="43" spans="1:103" s="44" customFormat="1" ht="15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50"/>
      <c r="L43" s="197" t="s">
        <v>316</v>
      </c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8" t="s">
        <v>317</v>
      </c>
      <c r="BF43" s="198"/>
      <c r="BG43" s="198"/>
      <c r="BH43" s="198"/>
      <c r="BI43" s="198"/>
      <c r="BJ43" s="198"/>
      <c r="BK43" s="198"/>
      <c r="BL43" s="199">
        <v>2</v>
      </c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0">
        <v>671</v>
      </c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</row>
    <row r="44" spans="1:103" s="44" customFormat="1" ht="15" customHeight="1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50"/>
      <c r="L44" s="197" t="s">
        <v>318</v>
      </c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8" t="s">
        <v>319</v>
      </c>
      <c r="BF44" s="198"/>
      <c r="BG44" s="198"/>
      <c r="BH44" s="198"/>
      <c r="BI44" s="198"/>
      <c r="BJ44" s="198"/>
      <c r="BK44" s="198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</row>
    <row r="45" spans="1:103" s="52" customFormat="1" ht="15" customHeight="1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56"/>
      <c r="L45" s="192" t="s">
        <v>320</v>
      </c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3" t="s">
        <v>321</v>
      </c>
      <c r="BF45" s="193"/>
      <c r="BG45" s="193"/>
      <c r="BH45" s="193"/>
      <c r="BI45" s="193"/>
      <c r="BJ45" s="193"/>
      <c r="BK45" s="193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</row>
    <row r="46" ht="10.5" customHeight="1"/>
    <row r="47" s="44" customFormat="1" ht="12" customHeight="1">
      <c r="BD47" s="44" t="s">
        <v>215</v>
      </c>
    </row>
    <row r="48" spans="1:103" s="44" customFormat="1" ht="12" customHeight="1">
      <c r="A48" s="44" t="s">
        <v>216</v>
      </c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D48" s="188" t="s">
        <v>217</v>
      </c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D48" s="44" t="s">
        <v>218</v>
      </c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C48" s="188" t="s">
        <v>219</v>
      </c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</row>
    <row r="49" spans="15:103" s="57" customFormat="1" ht="9.75" customHeight="1">
      <c r="O49" s="189" t="s">
        <v>220</v>
      </c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D49" s="189" t="s">
        <v>221</v>
      </c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N49" s="189" t="s">
        <v>220</v>
      </c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C49" s="189" t="s">
        <v>221</v>
      </c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</row>
    <row r="50" spans="1:34" s="44" customFormat="1" ht="12" customHeight="1">
      <c r="A50" s="183" t="s">
        <v>222</v>
      </c>
      <c r="B50" s="183"/>
      <c r="C50" s="186"/>
      <c r="D50" s="186"/>
      <c r="E50" s="186"/>
      <c r="F50" s="186"/>
      <c r="G50" s="187" t="s">
        <v>222</v>
      </c>
      <c r="H50" s="187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3">
        <v>20</v>
      </c>
      <c r="AA50" s="183"/>
      <c r="AB50" s="183"/>
      <c r="AC50" s="183"/>
      <c r="AD50" s="184"/>
      <c r="AE50" s="184"/>
      <c r="AF50" s="184"/>
      <c r="AH50" s="44" t="s">
        <v>223</v>
      </c>
    </row>
    <row r="52" s="57" customFormat="1" ht="9.75" customHeight="1">
      <c r="E52" s="57" t="s">
        <v>224</v>
      </c>
    </row>
    <row r="53" spans="1:28" s="57" customFormat="1" ht="9.75" customHeight="1">
      <c r="A53" s="58" t="s">
        <v>225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103" s="57" customFormat="1" ht="55.5" customHeight="1">
      <c r="A54" s="185" t="s">
        <v>322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85"/>
      <c r="CH54" s="185"/>
      <c r="CI54" s="185"/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</row>
    <row r="55" spans="1:28" s="57" customFormat="1" ht="9.75" customHeight="1">
      <c r="A55" s="58" t="s">
        <v>323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57" customFormat="1" ht="9.75" customHeight="1">
      <c r="A56" s="58" t="s">
        <v>324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57" customFormat="1" ht="9.75" customHeight="1">
      <c r="A57" s="58" t="s">
        <v>325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103" s="57" customFormat="1" ht="27" customHeight="1">
      <c r="A58" s="185" t="s">
        <v>326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  <c r="CU58" s="185"/>
      <c r="CV58" s="185"/>
      <c r="CW58" s="185"/>
      <c r="CX58" s="185"/>
      <c r="CY58" s="185"/>
    </row>
    <row r="59" ht="3" customHeight="1"/>
    <row r="61" ht="12.75" customHeight="1">
      <c r="B61" s="41" t="s">
        <v>327</v>
      </c>
    </row>
    <row r="62" ht="12.75" customHeight="1">
      <c r="B62" s="41" t="s">
        <v>328</v>
      </c>
    </row>
    <row r="63" ht="12.75" customHeight="1">
      <c r="E63" s="41" t="s">
        <v>329</v>
      </c>
    </row>
    <row r="64" ht="12.75" customHeight="1">
      <c r="E64" s="41" t="s">
        <v>330</v>
      </c>
    </row>
    <row r="65" ht="12.75" customHeight="1">
      <c r="E65" s="41" t="s">
        <v>331</v>
      </c>
    </row>
    <row r="66" ht="12.75" customHeight="1">
      <c r="E66" s="41" t="s">
        <v>332</v>
      </c>
    </row>
    <row r="67" ht="12.75" customHeight="1">
      <c r="E67" s="41" t="s">
        <v>333</v>
      </c>
    </row>
    <row r="68" ht="12.75" customHeight="1">
      <c r="E68" s="41" t="s">
        <v>334</v>
      </c>
    </row>
    <row r="69" ht="12.75" customHeight="1">
      <c r="C69" s="41" t="s">
        <v>335</v>
      </c>
    </row>
    <row r="70" ht="12.75" customHeight="1">
      <c r="D70" s="41" t="s">
        <v>336</v>
      </c>
    </row>
    <row r="71" ht="12.75" customHeight="1">
      <c r="D71" s="41" t="s">
        <v>337</v>
      </c>
    </row>
    <row r="72" ht="12.75" customHeight="1">
      <c r="D72" s="41" t="s">
        <v>338</v>
      </c>
    </row>
    <row r="73" ht="12.75" customHeight="1">
      <c r="D73" s="41" t="s">
        <v>339</v>
      </c>
    </row>
  </sheetData>
  <sheetProtection selectLockedCells="1" selectUnlockedCells="1"/>
  <mergeCells count="209">
    <mergeCell ref="A2:CE2"/>
    <mergeCell ref="AD3:AV3"/>
    <mergeCell ref="AW3:AZ3"/>
    <mergeCell ref="BA3:BD3"/>
    <mergeCell ref="CF3:CY3"/>
    <mergeCell ref="CF4:CY4"/>
    <mergeCell ref="CF5:CK5"/>
    <mergeCell ref="CL5:CS5"/>
    <mergeCell ref="CT5:CY5"/>
    <mergeCell ref="N6:BR6"/>
    <mergeCell ref="CF6:CY6"/>
    <mergeCell ref="CF7:CY7"/>
    <mergeCell ref="CF8:CY9"/>
    <mergeCell ref="U9:BU9"/>
    <mergeCell ref="BB10:CA10"/>
    <mergeCell ref="CF10:CO11"/>
    <mergeCell ref="CP10:CY11"/>
    <mergeCell ref="A11:BL11"/>
    <mergeCell ref="CF12:CY12"/>
    <mergeCell ref="A14:J16"/>
    <mergeCell ref="K14:BD16"/>
    <mergeCell ref="BE14:BK16"/>
    <mergeCell ref="BL14:BR14"/>
    <mergeCell ref="BS14:CA14"/>
    <mergeCell ref="CB14:CE14"/>
    <mergeCell ref="CF14:CL14"/>
    <mergeCell ref="CM14:CU14"/>
    <mergeCell ref="CV14:CY14"/>
    <mergeCell ref="CN15:CQ15"/>
    <mergeCell ref="CR15:CY15"/>
    <mergeCell ref="BL16:CE16"/>
    <mergeCell ref="CF16:CY16"/>
    <mergeCell ref="BL15:BS15"/>
    <mergeCell ref="BT15:BW15"/>
    <mergeCell ref="BX15:CE15"/>
    <mergeCell ref="CF15:CM15"/>
    <mergeCell ref="A17:J17"/>
    <mergeCell ref="L17:BD17"/>
    <mergeCell ref="BE17:BK17"/>
    <mergeCell ref="BL17:CE17"/>
    <mergeCell ref="CF17:CY17"/>
    <mergeCell ref="A18:J18"/>
    <mergeCell ref="L18:BD18"/>
    <mergeCell ref="BE18:BK18"/>
    <mergeCell ref="BL18:BM18"/>
    <mergeCell ref="BN18:CC18"/>
    <mergeCell ref="CD18:CE18"/>
    <mergeCell ref="CF18:CG18"/>
    <mergeCell ref="CH18:CW18"/>
    <mergeCell ref="CX18:CY18"/>
    <mergeCell ref="A19:J19"/>
    <mergeCell ref="L19:BD19"/>
    <mergeCell ref="BE19:BK19"/>
    <mergeCell ref="BL19:CE19"/>
    <mergeCell ref="CF19:CY19"/>
    <mergeCell ref="A20:J20"/>
    <mergeCell ref="L20:BD20"/>
    <mergeCell ref="BE20:BK20"/>
    <mergeCell ref="BL20:BM20"/>
    <mergeCell ref="BN20:CC20"/>
    <mergeCell ref="CD20:CE20"/>
    <mergeCell ref="CF20:CG20"/>
    <mergeCell ref="CH20:CW20"/>
    <mergeCell ref="CX20:CY20"/>
    <mergeCell ref="A21:J21"/>
    <mergeCell ref="L21:BD21"/>
    <mergeCell ref="BE21:BK21"/>
    <mergeCell ref="BL21:BM21"/>
    <mergeCell ref="CX21:CY21"/>
    <mergeCell ref="A22:J22"/>
    <mergeCell ref="L22:BD22"/>
    <mergeCell ref="BE22:BK22"/>
    <mergeCell ref="BL22:CE22"/>
    <mergeCell ref="CF22:CY22"/>
    <mergeCell ref="BN21:CC21"/>
    <mergeCell ref="CD21:CE21"/>
    <mergeCell ref="CF21:CG21"/>
    <mergeCell ref="CH21:CW21"/>
    <mergeCell ref="CF23:CY23"/>
    <mergeCell ref="A24:J24"/>
    <mergeCell ref="L24:BD24"/>
    <mergeCell ref="BE24:BK24"/>
    <mergeCell ref="BL24:CE24"/>
    <mergeCell ref="CF24:CY24"/>
    <mergeCell ref="A23:J23"/>
    <mergeCell ref="L23:BD23"/>
    <mergeCell ref="BE23:BK23"/>
    <mergeCell ref="BL23:CE23"/>
    <mergeCell ref="A25:J25"/>
    <mergeCell ref="L25:BD25"/>
    <mergeCell ref="BE25:BK25"/>
    <mergeCell ref="BL25:BM25"/>
    <mergeCell ref="CX25:CY25"/>
    <mergeCell ref="A26:J26"/>
    <mergeCell ref="L26:BD26"/>
    <mergeCell ref="BE26:BK26"/>
    <mergeCell ref="BL26:CE26"/>
    <mergeCell ref="CF26:CY26"/>
    <mergeCell ref="BN25:CC25"/>
    <mergeCell ref="CD25:CE25"/>
    <mergeCell ref="CF25:CG25"/>
    <mergeCell ref="CH25:CW25"/>
    <mergeCell ref="A27:J27"/>
    <mergeCell ref="L27:BD27"/>
    <mergeCell ref="BE27:BK27"/>
    <mergeCell ref="BL27:BM27"/>
    <mergeCell ref="CX27:CY27"/>
    <mergeCell ref="A28:J28"/>
    <mergeCell ref="L28:BD28"/>
    <mergeCell ref="BE28:BK28"/>
    <mergeCell ref="BL28:CE28"/>
    <mergeCell ref="CF28:CY28"/>
    <mergeCell ref="BN27:CC27"/>
    <mergeCell ref="CD27:CE27"/>
    <mergeCell ref="CF27:CG27"/>
    <mergeCell ref="CH27:CW27"/>
    <mergeCell ref="A29:J29"/>
    <mergeCell ref="L29:BD29"/>
    <mergeCell ref="BE29:BK29"/>
    <mergeCell ref="BL29:BM29"/>
    <mergeCell ref="CX29:CY29"/>
    <mergeCell ref="A30:J30"/>
    <mergeCell ref="L30:BD30"/>
    <mergeCell ref="BE30:BK30"/>
    <mergeCell ref="BL30:CE30"/>
    <mergeCell ref="CF30:CY30"/>
    <mergeCell ref="BN29:CC29"/>
    <mergeCell ref="CD29:CE29"/>
    <mergeCell ref="CF29:CG29"/>
    <mergeCell ref="CH29:CW29"/>
    <mergeCell ref="CF31:CY31"/>
    <mergeCell ref="A32:J32"/>
    <mergeCell ref="L32:BD32"/>
    <mergeCell ref="BE32:BK32"/>
    <mergeCell ref="BL32:CE32"/>
    <mergeCell ref="CF32:CY32"/>
    <mergeCell ref="A31:J31"/>
    <mergeCell ref="L31:BD31"/>
    <mergeCell ref="BE31:BK31"/>
    <mergeCell ref="BL31:CE31"/>
    <mergeCell ref="CF33:CY33"/>
    <mergeCell ref="A34:J34"/>
    <mergeCell ref="L34:BD34"/>
    <mergeCell ref="BE34:BK34"/>
    <mergeCell ref="BL34:CE34"/>
    <mergeCell ref="CF34:CY34"/>
    <mergeCell ref="A33:J33"/>
    <mergeCell ref="L33:BD33"/>
    <mergeCell ref="BE33:BK33"/>
    <mergeCell ref="BL33:CE33"/>
    <mergeCell ref="CM37:CU37"/>
    <mergeCell ref="A37:J39"/>
    <mergeCell ref="K37:BD39"/>
    <mergeCell ref="BE37:BK39"/>
    <mergeCell ref="BL37:BR37"/>
    <mergeCell ref="BL39:CE39"/>
    <mergeCell ref="CV37:CY37"/>
    <mergeCell ref="BL38:BS38"/>
    <mergeCell ref="BT38:BW38"/>
    <mergeCell ref="BX38:CE38"/>
    <mergeCell ref="CF38:CM38"/>
    <mergeCell ref="CN38:CQ38"/>
    <mergeCell ref="CR38:CY38"/>
    <mergeCell ref="BS37:CA37"/>
    <mergeCell ref="CB37:CE37"/>
    <mergeCell ref="CF37:CL37"/>
    <mergeCell ref="CF39:CY39"/>
    <mergeCell ref="A40:J41"/>
    <mergeCell ref="L40:BD40"/>
    <mergeCell ref="BE40:BK41"/>
    <mergeCell ref="BL40:CE41"/>
    <mergeCell ref="CF40:CY41"/>
    <mergeCell ref="L41:BD41"/>
    <mergeCell ref="CF42:CY42"/>
    <mergeCell ref="A43:J43"/>
    <mergeCell ref="L43:BD43"/>
    <mergeCell ref="BE43:BK43"/>
    <mergeCell ref="BL43:CE43"/>
    <mergeCell ref="CF43:CY43"/>
    <mergeCell ref="A42:J42"/>
    <mergeCell ref="L42:BD42"/>
    <mergeCell ref="BE42:BK42"/>
    <mergeCell ref="BL42:CE42"/>
    <mergeCell ref="CF44:CY44"/>
    <mergeCell ref="A45:J45"/>
    <mergeCell ref="L45:BD45"/>
    <mergeCell ref="BE45:BK45"/>
    <mergeCell ref="BL45:CE45"/>
    <mergeCell ref="CF45:CY45"/>
    <mergeCell ref="A44:J44"/>
    <mergeCell ref="L44:BD44"/>
    <mergeCell ref="BE44:BK44"/>
    <mergeCell ref="BL44:CE44"/>
    <mergeCell ref="O48:AA48"/>
    <mergeCell ref="AD48:AZ48"/>
    <mergeCell ref="BN48:BZ48"/>
    <mergeCell ref="CC48:CY48"/>
    <mergeCell ref="O49:AA49"/>
    <mergeCell ref="AD49:AZ49"/>
    <mergeCell ref="BN49:BZ49"/>
    <mergeCell ref="CC49:CY49"/>
    <mergeCell ref="Z50:AC50"/>
    <mergeCell ref="AD50:AF50"/>
    <mergeCell ref="A54:CY54"/>
    <mergeCell ref="A58:CY58"/>
    <mergeCell ref="A50:B50"/>
    <mergeCell ref="C50:F50"/>
    <mergeCell ref="G50:H50"/>
    <mergeCell ref="J50:Y50"/>
  </mergeCells>
  <printOptions/>
  <pageMargins left="0.11811023622047245" right="0.1968503937007874" top="0.35433070866141736" bottom="0.35433070866141736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84"/>
  <sheetViews>
    <sheetView showGridLines="0" workbookViewId="0" topLeftCell="A1">
      <selection activeCell="A13" sqref="A13"/>
    </sheetView>
  </sheetViews>
  <sheetFormatPr defaultColWidth="9.140625" defaultRowHeight="12.75" customHeight="1"/>
  <cols>
    <col min="1" max="64" width="0.9921875" style="11" customWidth="1"/>
    <col min="65" max="65" width="0.42578125" style="11" customWidth="1"/>
    <col min="66" max="66" width="0" style="11" hidden="1" customWidth="1"/>
    <col min="67" max="80" width="0.9921875" style="11" customWidth="1"/>
    <col min="81" max="81" width="6.57421875" style="11" customWidth="1"/>
    <col min="82" max="85" width="0.9921875" style="11" customWidth="1"/>
    <col min="86" max="86" width="0.13671875" style="11" customWidth="1"/>
    <col min="87" max="89" width="0" style="11" hidden="1" customWidth="1"/>
    <col min="90" max="16384" width="0.9921875" style="11" customWidth="1"/>
  </cols>
  <sheetData>
    <row r="1" s="59" customFormat="1" ht="12" customHeight="1">
      <c r="DA1" s="60" t="s">
        <v>340</v>
      </c>
    </row>
    <row r="2" s="59" customFormat="1" ht="12" customHeight="1">
      <c r="DA2" s="60"/>
    </row>
    <row r="3" spans="1:105" s="62" customFormat="1" ht="15" customHeight="1">
      <c r="A3" s="179" t="s">
        <v>341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5"/>
      <c r="CI3" s="15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</row>
    <row r="4" spans="26:105" s="62" customFormat="1" ht="13.5" customHeight="1">
      <c r="Z4" s="16" t="s">
        <v>268</v>
      </c>
      <c r="AA4" s="16"/>
      <c r="AB4" s="16"/>
      <c r="AC4" s="16"/>
      <c r="AD4" s="180" t="s">
        <v>90</v>
      </c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1">
        <v>20</v>
      </c>
      <c r="AY4" s="181"/>
      <c r="AZ4" s="181"/>
      <c r="BA4" s="181"/>
      <c r="BB4" s="182" t="s">
        <v>91</v>
      </c>
      <c r="BC4" s="182"/>
      <c r="BD4" s="182"/>
      <c r="BE4" s="182"/>
      <c r="BF4" s="16"/>
      <c r="BG4" s="16" t="s">
        <v>223</v>
      </c>
      <c r="BH4" s="16"/>
      <c r="BI4" s="61"/>
      <c r="CH4" s="167" t="s">
        <v>93</v>
      </c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</row>
    <row r="5" spans="1:105" s="62" customFormat="1" ht="13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F5" s="19" t="s">
        <v>94</v>
      </c>
      <c r="CH5" s="233" t="s">
        <v>342</v>
      </c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</row>
    <row r="6" spans="1:105" s="62" customFormat="1" ht="13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F6" s="19" t="s">
        <v>343</v>
      </c>
      <c r="CH6" s="230" t="s">
        <v>97</v>
      </c>
      <c r="CI6" s="230"/>
      <c r="CJ6" s="230"/>
      <c r="CK6" s="230"/>
      <c r="CL6" s="230"/>
      <c r="CM6" s="230"/>
      <c r="CN6" s="234" t="s">
        <v>98</v>
      </c>
      <c r="CO6" s="234"/>
      <c r="CP6" s="234"/>
      <c r="CQ6" s="234"/>
      <c r="CR6" s="234"/>
      <c r="CS6" s="234"/>
      <c r="CT6" s="234"/>
      <c r="CU6" s="234"/>
      <c r="CV6" s="198" t="s">
        <v>99</v>
      </c>
      <c r="CW6" s="198"/>
      <c r="CX6" s="198"/>
      <c r="CY6" s="198"/>
      <c r="CZ6" s="198"/>
      <c r="DA6" s="198"/>
    </row>
    <row r="7" spans="1:105" s="62" customFormat="1" ht="13.5" customHeight="1">
      <c r="A7" s="17" t="s">
        <v>100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80" t="s">
        <v>101</v>
      </c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X7" s="17"/>
      <c r="BY7" s="17"/>
      <c r="BZ7" s="17"/>
      <c r="CA7" s="17"/>
      <c r="CB7" s="17"/>
      <c r="CC7" s="17"/>
      <c r="CD7" s="17"/>
      <c r="CF7" s="19" t="s">
        <v>102</v>
      </c>
      <c r="CH7" s="231" t="s">
        <v>270</v>
      </c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</row>
    <row r="8" spans="1:105" s="62" customFormat="1" ht="13.5" customHeight="1">
      <c r="A8" s="17" t="s">
        <v>104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F8" s="19" t="s">
        <v>105</v>
      </c>
      <c r="CH8" s="231" t="s">
        <v>106</v>
      </c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</row>
    <row r="9" spans="1:105" s="62" customFormat="1" ht="14.25" customHeight="1">
      <c r="A9" s="63" t="s">
        <v>344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 t="s">
        <v>111</v>
      </c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17"/>
      <c r="BW9" s="17"/>
      <c r="BX9" s="17"/>
      <c r="BY9" s="17"/>
      <c r="BZ9" s="17"/>
      <c r="CA9" s="17"/>
      <c r="CB9" s="17"/>
      <c r="CC9" s="17"/>
      <c r="CD9" s="17"/>
      <c r="CF9" s="19" t="s">
        <v>345</v>
      </c>
      <c r="CH9" s="231" t="s">
        <v>109</v>
      </c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</row>
    <row r="10" spans="1:105" s="62" customFormat="1" ht="13.5" customHeight="1">
      <c r="A10" s="239" t="s">
        <v>113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80" t="s">
        <v>346</v>
      </c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F10" s="17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</row>
    <row r="11" spans="1:105" s="62" customFormat="1" ht="13.5" customHeight="1">
      <c r="A11" s="280" t="s">
        <v>272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"/>
      <c r="BQ11" s="28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F11" s="19" t="s">
        <v>118</v>
      </c>
      <c r="CH11" s="230" t="s">
        <v>115</v>
      </c>
      <c r="CI11" s="230"/>
      <c r="CJ11" s="230"/>
      <c r="CK11" s="230"/>
      <c r="CL11" s="230"/>
      <c r="CM11" s="230"/>
      <c r="CN11" s="230"/>
      <c r="CO11" s="230"/>
      <c r="CP11" s="230"/>
      <c r="CQ11" s="230"/>
      <c r="CR11" s="198" t="s">
        <v>116</v>
      </c>
      <c r="CS11" s="198"/>
      <c r="CT11" s="198"/>
      <c r="CU11" s="198"/>
      <c r="CV11" s="198"/>
      <c r="CW11" s="198"/>
      <c r="CX11" s="198"/>
      <c r="CY11" s="198"/>
      <c r="CZ11" s="198"/>
      <c r="DA11" s="198"/>
    </row>
    <row r="12" spans="1:105" s="62" customFormat="1" ht="13.5" customHeight="1">
      <c r="A12" s="64" t="s">
        <v>347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F12" s="19" t="s">
        <v>120</v>
      </c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</row>
    <row r="13" spans="1:105" s="66" customFormat="1" ht="12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BX13" s="65"/>
      <c r="BY13" s="65"/>
      <c r="CH13" s="228" t="s">
        <v>121</v>
      </c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</row>
    <row r="14" spans="1:105" s="66" customFormat="1" ht="14.25" customHeight="1">
      <c r="A14" s="276" t="s">
        <v>348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 t="s">
        <v>126</v>
      </c>
      <c r="BP14" s="276"/>
      <c r="BQ14" s="276"/>
      <c r="BR14" s="276"/>
      <c r="BS14" s="276"/>
      <c r="BT14" s="276"/>
      <c r="BU14" s="276"/>
      <c r="BV14" s="67"/>
      <c r="BW14" s="68"/>
      <c r="BX14" s="69"/>
      <c r="BY14" s="69"/>
      <c r="BZ14" s="70" t="s">
        <v>349</v>
      </c>
      <c r="CA14" s="277"/>
      <c r="CB14" s="277"/>
      <c r="CC14" s="277"/>
      <c r="CD14" s="277"/>
      <c r="CE14" s="277"/>
      <c r="CF14" s="277"/>
      <c r="CG14" s="277"/>
      <c r="CH14" s="277"/>
      <c r="CI14" s="277"/>
      <c r="CJ14" s="69"/>
      <c r="CK14" s="71"/>
      <c r="CL14" s="67"/>
      <c r="CM14" s="68"/>
      <c r="CN14" s="69"/>
      <c r="CO14" s="69"/>
      <c r="CP14" s="70" t="s">
        <v>349</v>
      </c>
      <c r="CQ14" s="277"/>
      <c r="CR14" s="277"/>
      <c r="CS14" s="277"/>
      <c r="CT14" s="277"/>
      <c r="CU14" s="277"/>
      <c r="CV14" s="277"/>
      <c r="CW14" s="277"/>
      <c r="CX14" s="277"/>
      <c r="CY14" s="277"/>
      <c r="CZ14" s="69"/>
      <c r="DA14" s="71"/>
    </row>
    <row r="15" spans="1:105" s="66" customFormat="1" ht="15.75" customHeight="1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72"/>
      <c r="BW15" s="65"/>
      <c r="BX15" s="65"/>
      <c r="BY15" s="278">
        <v>20</v>
      </c>
      <c r="BZ15" s="278"/>
      <c r="CA15" s="278"/>
      <c r="CB15" s="278"/>
      <c r="CC15" s="279" t="s">
        <v>91</v>
      </c>
      <c r="CD15" s="279"/>
      <c r="CE15" s="279"/>
      <c r="CF15" s="74" t="s">
        <v>350</v>
      </c>
      <c r="CG15" s="74"/>
      <c r="CH15" s="75"/>
      <c r="CJ15" s="75"/>
      <c r="CK15" s="76"/>
      <c r="CL15" s="72"/>
      <c r="CM15" s="65"/>
      <c r="CN15" s="65"/>
      <c r="CO15" s="278">
        <v>20</v>
      </c>
      <c r="CP15" s="278"/>
      <c r="CQ15" s="278"/>
      <c r="CR15" s="278"/>
      <c r="CS15" s="279"/>
      <c r="CT15" s="279"/>
      <c r="CU15" s="279"/>
      <c r="CV15" s="74" t="s">
        <v>351</v>
      </c>
      <c r="CW15" s="74"/>
      <c r="CX15" s="75"/>
      <c r="DA15" s="76"/>
    </row>
    <row r="16" spans="1:105" s="66" customFormat="1" ht="3" customHeight="1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72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6"/>
      <c r="CL16" s="72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6"/>
    </row>
    <row r="17" spans="1:105" s="66" customFormat="1" ht="15" customHeight="1">
      <c r="A17" s="77"/>
      <c r="B17" s="264" t="s">
        <v>352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50">
        <v>6100</v>
      </c>
      <c r="BP17" s="250"/>
      <c r="BQ17" s="250"/>
      <c r="BR17" s="250"/>
      <c r="BS17" s="250"/>
      <c r="BT17" s="250"/>
      <c r="BU17" s="250"/>
      <c r="BV17" s="274">
        <v>1877</v>
      </c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</row>
    <row r="18" spans="1:105" s="66" customFormat="1" ht="15" customHeight="1">
      <c r="A18" s="263" t="s">
        <v>353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0"/>
      <c r="BP18" s="260"/>
      <c r="BQ18" s="260"/>
      <c r="BR18" s="260"/>
      <c r="BS18" s="260"/>
      <c r="BT18" s="260"/>
      <c r="BU18" s="260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3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</row>
    <row r="19" spans="1:105" s="66" customFormat="1" ht="15" customHeight="1">
      <c r="A19" s="77"/>
      <c r="B19" s="264" t="s">
        <v>354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2">
        <v>6210</v>
      </c>
      <c r="BP19" s="262"/>
      <c r="BQ19" s="262"/>
      <c r="BR19" s="262"/>
      <c r="BS19" s="262"/>
      <c r="BT19" s="262"/>
      <c r="BU19" s="262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</row>
    <row r="20" spans="1:105" s="66" customFormat="1" ht="15" customHeight="1">
      <c r="A20" s="79"/>
      <c r="B20" s="249" t="s">
        <v>355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50">
        <v>6215</v>
      </c>
      <c r="BP20" s="250"/>
      <c r="BQ20" s="250"/>
      <c r="BR20" s="250"/>
      <c r="BS20" s="250"/>
      <c r="BT20" s="250"/>
      <c r="BU20" s="250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</row>
    <row r="21" spans="1:105" s="66" customFormat="1" ht="15" customHeight="1">
      <c r="A21" s="79"/>
      <c r="B21" s="249" t="s">
        <v>356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50">
        <v>6220</v>
      </c>
      <c r="BP21" s="250"/>
      <c r="BQ21" s="250"/>
      <c r="BR21" s="250"/>
      <c r="BS21" s="250"/>
      <c r="BT21" s="250"/>
      <c r="BU21" s="250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</row>
    <row r="22" spans="1:105" s="66" customFormat="1" ht="15" customHeight="1">
      <c r="A22" s="79"/>
      <c r="B22" s="249" t="s">
        <v>357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50">
        <v>6230</v>
      </c>
      <c r="BP22" s="250"/>
      <c r="BQ22" s="250"/>
      <c r="BR22" s="250"/>
      <c r="BS22" s="250"/>
      <c r="BT22" s="250"/>
      <c r="BU22" s="250"/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50"/>
      <c r="CM22" s="250"/>
      <c r="CN22" s="250"/>
      <c r="CO22" s="250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</row>
    <row r="23" spans="1:105" s="66" customFormat="1" ht="15" customHeight="1">
      <c r="A23" s="79"/>
      <c r="B23" s="249" t="s">
        <v>358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50">
        <v>6240</v>
      </c>
      <c r="BP23" s="250"/>
      <c r="BQ23" s="250"/>
      <c r="BR23" s="250"/>
      <c r="BS23" s="250"/>
      <c r="BT23" s="250"/>
      <c r="BU23" s="250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271"/>
      <c r="CK23" s="271"/>
      <c r="CL23" s="250"/>
      <c r="CM23" s="250"/>
      <c r="CN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</row>
    <row r="24" spans="1:105" s="66" customFormat="1" ht="15" customHeight="1">
      <c r="A24" s="79"/>
      <c r="B24" s="269" t="s">
        <v>359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70">
        <v>6250</v>
      </c>
      <c r="BP24" s="270"/>
      <c r="BQ24" s="270"/>
      <c r="BR24" s="270"/>
      <c r="BS24" s="270"/>
      <c r="BT24" s="270"/>
      <c r="BU24" s="270"/>
      <c r="BV24" s="270">
        <v>49786</v>
      </c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0"/>
      <c r="DA24" s="270"/>
    </row>
    <row r="25" spans="1:105" s="66" customFormat="1" ht="15" customHeight="1">
      <c r="A25" s="79"/>
      <c r="B25" s="78"/>
      <c r="C25" s="75" t="s">
        <v>360</v>
      </c>
      <c r="D25" s="78"/>
      <c r="E25" s="75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6"/>
      <c r="BO25" s="81"/>
      <c r="BP25" s="82"/>
      <c r="BQ25" s="82"/>
      <c r="BR25" s="82"/>
      <c r="BS25" s="82"/>
      <c r="BT25" s="82"/>
      <c r="BU25" s="83"/>
      <c r="BV25" s="82"/>
      <c r="BW25" s="82"/>
      <c r="BX25" s="82"/>
      <c r="BY25" s="82"/>
      <c r="BZ25" s="82"/>
      <c r="CA25" s="82"/>
      <c r="CB25" s="82"/>
      <c r="CC25" s="84">
        <v>1226</v>
      </c>
      <c r="CD25" s="82"/>
      <c r="CE25" s="82"/>
      <c r="CF25" s="82"/>
      <c r="CG25" s="82"/>
      <c r="CH25" s="82"/>
      <c r="CI25" s="82"/>
      <c r="CJ25" s="82"/>
      <c r="CK25" s="83"/>
      <c r="CL25" s="81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3"/>
    </row>
    <row r="26" spans="1:105" s="66" customFormat="1" ht="15" customHeight="1">
      <c r="A26" s="79"/>
      <c r="B26" s="78"/>
      <c r="C26" s="78"/>
      <c r="D26" s="78" t="s">
        <v>361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85"/>
      <c r="BO26" s="81"/>
      <c r="BP26" s="86"/>
      <c r="BQ26" s="86"/>
      <c r="BR26" s="86"/>
      <c r="BS26" s="86"/>
      <c r="BT26" s="86"/>
      <c r="BU26" s="87"/>
      <c r="BV26" s="86"/>
      <c r="BW26" s="86"/>
      <c r="BX26" s="86"/>
      <c r="BY26" s="86"/>
      <c r="BZ26" s="86"/>
      <c r="CA26" s="86"/>
      <c r="CB26" s="86"/>
      <c r="CC26" s="88">
        <v>39886</v>
      </c>
      <c r="CD26" s="86"/>
      <c r="CE26" s="86"/>
      <c r="CF26" s="86"/>
      <c r="CG26" s="86"/>
      <c r="CH26" s="86"/>
      <c r="CI26" s="86"/>
      <c r="CJ26" s="86"/>
      <c r="CK26" s="87"/>
      <c r="CL26" s="89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7"/>
    </row>
    <row r="27" spans="1:105" s="66" customFormat="1" ht="15" customHeight="1">
      <c r="A27" s="79"/>
      <c r="B27" s="80"/>
      <c r="C27" s="80"/>
      <c r="D27" s="80" t="s">
        <v>362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90"/>
      <c r="BO27" s="89"/>
      <c r="BP27" s="82"/>
      <c r="BQ27" s="82"/>
      <c r="BR27" s="82"/>
      <c r="BS27" s="82"/>
      <c r="BT27" s="82"/>
      <c r="BU27" s="83"/>
      <c r="BV27" s="82"/>
      <c r="BW27" s="82"/>
      <c r="BX27" s="82"/>
      <c r="BY27" s="82"/>
      <c r="BZ27" s="82"/>
      <c r="CA27" s="82"/>
      <c r="CB27" s="82"/>
      <c r="CC27" s="84">
        <v>8674</v>
      </c>
      <c r="CD27" s="82"/>
      <c r="CE27" s="82"/>
      <c r="CF27" s="82"/>
      <c r="CG27" s="82"/>
      <c r="CH27" s="82"/>
      <c r="CI27" s="82"/>
      <c r="CJ27" s="82"/>
      <c r="CK27" s="83"/>
      <c r="CL27" s="81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3"/>
    </row>
    <row r="28" spans="1:105" s="66" customFormat="1" ht="15" customHeight="1">
      <c r="A28" s="79"/>
      <c r="B28" s="265" t="s">
        <v>363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6">
        <v>6200</v>
      </c>
      <c r="BP28" s="266"/>
      <c r="BQ28" s="266"/>
      <c r="BR28" s="266"/>
      <c r="BS28" s="266"/>
      <c r="BT28" s="266"/>
      <c r="BU28" s="266"/>
      <c r="BV28" s="267">
        <v>49786</v>
      </c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</row>
    <row r="29" spans="1:105" s="66" customFormat="1" ht="15" customHeight="1">
      <c r="A29" s="263" t="s">
        <v>364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0"/>
      <c r="BP29" s="260"/>
      <c r="BQ29" s="260"/>
      <c r="BR29" s="260"/>
      <c r="BS29" s="260"/>
      <c r="BT29" s="260"/>
      <c r="BU29" s="260"/>
      <c r="BV29" s="251" t="s">
        <v>180</v>
      </c>
      <c r="BW29" s="251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5" t="s">
        <v>182</v>
      </c>
      <c r="CK29" s="245"/>
      <c r="CL29" s="246" t="s">
        <v>180</v>
      </c>
      <c r="CM29" s="246"/>
      <c r="CN29" s="247"/>
      <c r="CO29" s="247"/>
      <c r="CP29" s="247"/>
      <c r="CQ29" s="247"/>
      <c r="CR29" s="247"/>
      <c r="CS29" s="247"/>
      <c r="CT29" s="247"/>
      <c r="CU29" s="247"/>
      <c r="CV29" s="247"/>
      <c r="CW29" s="247"/>
      <c r="CX29" s="247"/>
      <c r="CY29" s="247"/>
      <c r="CZ29" s="248" t="s">
        <v>182</v>
      </c>
      <c r="DA29" s="248"/>
    </row>
    <row r="30" spans="1:105" s="66" customFormat="1" ht="15" customHeight="1">
      <c r="A30" s="77"/>
      <c r="B30" s="264" t="s">
        <v>365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2">
        <v>6310</v>
      </c>
      <c r="BP30" s="262"/>
      <c r="BQ30" s="262"/>
      <c r="BR30" s="262"/>
      <c r="BS30" s="262"/>
      <c r="BT30" s="262"/>
      <c r="BU30" s="262"/>
      <c r="BV30" s="251"/>
      <c r="BW30" s="251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5"/>
      <c r="CK30" s="245"/>
      <c r="CL30" s="246"/>
      <c r="CM30" s="246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8"/>
      <c r="DA30" s="248"/>
    </row>
    <row r="31" spans="1:105" s="66" customFormat="1" ht="15" customHeight="1">
      <c r="A31" s="259" t="s">
        <v>366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60"/>
      <c r="BP31" s="260"/>
      <c r="BQ31" s="260"/>
      <c r="BR31" s="260"/>
      <c r="BS31" s="260"/>
      <c r="BT31" s="260"/>
      <c r="BU31" s="260"/>
      <c r="BV31" s="251" t="s">
        <v>180</v>
      </c>
      <c r="BW31" s="251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5" t="s">
        <v>182</v>
      </c>
      <c r="CK31" s="245"/>
      <c r="CL31" s="246" t="s">
        <v>180</v>
      </c>
      <c r="CM31" s="246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8" t="s">
        <v>182</v>
      </c>
      <c r="DA31" s="248"/>
    </row>
    <row r="32" spans="1:105" s="66" customFormat="1" ht="15" customHeight="1">
      <c r="A32" s="261" t="s">
        <v>367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2">
        <v>6311</v>
      </c>
      <c r="BP32" s="262"/>
      <c r="BQ32" s="262"/>
      <c r="BR32" s="262"/>
      <c r="BS32" s="262"/>
      <c r="BT32" s="262"/>
      <c r="BU32" s="262"/>
      <c r="BV32" s="251"/>
      <c r="BW32" s="251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5"/>
      <c r="CK32" s="245"/>
      <c r="CL32" s="246"/>
      <c r="CM32" s="246"/>
      <c r="CN32" s="247"/>
      <c r="CO32" s="247"/>
      <c r="CP32" s="247"/>
      <c r="CQ32" s="247"/>
      <c r="CR32" s="247"/>
      <c r="CS32" s="247"/>
      <c r="CT32" s="247"/>
      <c r="CU32" s="247"/>
      <c r="CV32" s="247"/>
      <c r="CW32" s="247"/>
      <c r="CX32" s="247"/>
      <c r="CY32" s="247"/>
      <c r="CZ32" s="248"/>
      <c r="DA32" s="248"/>
    </row>
    <row r="33" spans="1:105" s="66" customFormat="1" ht="15" customHeight="1">
      <c r="A33" s="256" t="s">
        <v>368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0">
        <v>6312</v>
      </c>
      <c r="BP33" s="250"/>
      <c r="BQ33" s="250"/>
      <c r="BR33" s="250"/>
      <c r="BS33" s="250"/>
      <c r="BT33" s="250"/>
      <c r="BU33" s="250"/>
      <c r="BV33" s="251" t="s">
        <v>180</v>
      </c>
      <c r="BW33" s="251"/>
      <c r="BX33" s="247"/>
      <c r="BY33" s="247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5" t="s">
        <v>182</v>
      </c>
      <c r="CK33" s="245"/>
      <c r="CL33" s="246" t="s">
        <v>180</v>
      </c>
      <c r="CM33" s="246"/>
      <c r="CN33" s="247"/>
      <c r="CO33" s="247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8" t="s">
        <v>182</v>
      </c>
      <c r="DA33" s="248"/>
    </row>
    <row r="34" spans="1:105" s="66" customFormat="1" ht="15" customHeight="1">
      <c r="A34" s="256" t="s">
        <v>369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0">
        <v>6313</v>
      </c>
      <c r="BP34" s="250"/>
      <c r="BQ34" s="250"/>
      <c r="BR34" s="250"/>
      <c r="BS34" s="250"/>
      <c r="BT34" s="250"/>
      <c r="BU34" s="250"/>
      <c r="BV34" s="251" t="s">
        <v>180</v>
      </c>
      <c r="BW34" s="251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5" t="s">
        <v>182</v>
      </c>
      <c r="CK34" s="245"/>
      <c r="CL34" s="246" t="s">
        <v>180</v>
      </c>
      <c r="CM34" s="246"/>
      <c r="CN34" s="247"/>
      <c r="CO34" s="247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8" t="s">
        <v>182</v>
      </c>
      <c r="DA34" s="248"/>
    </row>
    <row r="35" spans="1:105" s="66" customFormat="1" ht="15" customHeight="1">
      <c r="A35" s="79"/>
      <c r="B35" s="249" t="s">
        <v>370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50">
        <v>6320</v>
      </c>
      <c r="BP35" s="250"/>
      <c r="BQ35" s="250"/>
      <c r="BR35" s="250"/>
      <c r="BS35" s="250"/>
      <c r="BT35" s="250"/>
      <c r="BU35" s="250"/>
      <c r="BV35" s="251" t="s">
        <v>180</v>
      </c>
      <c r="BW35" s="251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5" t="s">
        <v>182</v>
      </c>
      <c r="CK35" s="245"/>
      <c r="CL35" s="246" t="s">
        <v>180</v>
      </c>
      <c r="CM35" s="246"/>
      <c r="CN35" s="247"/>
      <c r="CO35" s="247"/>
      <c r="CP35" s="247"/>
      <c r="CQ35" s="247"/>
      <c r="CR35" s="247"/>
      <c r="CS35" s="247"/>
      <c r="CT35" s="247"/>
      <c r="CU35" s="247"/>
      <c r="CV35" s="247"/>
      <c r="CW35" s="247"/>
      <c r="CX35" s="247"/>
      <c r="CY35" s="247"/>
      <c r="CZ35" s="248" t="s">
        <v>182</v>
      </c>
      <c r="DA35" s="248"/>
    </row>
    <row r="36" spans="1:105" s="66" customFormat="1" ht="15" customHeight="1">
      <c r="A36" s="259" t="s">
        <v>366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60"/>
      <c r="BP36" s="260"/>
      <c r="BQ36" s="260"/>
      <c r="BR36" s="260"/>
      <c r="BS36" s="260"/>
      <c r="BT36" s="260"/>
      <c r="BU36" s="260"/>
      <c r="BV36" s="251" t="s">
        <v>180</v>
      </c>
      <c r="BW36" s="251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5" t="s">
        <v>182</v>
      </c>
      <c r="CK36" s="245"/>
      <c r="CL36" s="246" t="s">
        <v>180</v>
      </c>
      <c r="CM36" s="246"/>
      <c r="CN36" s="247"/>
      <c r="CO36" s="247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8" t="s">
        <v>182</v>
      </c>
      <c r="DA36" s="248"/>
    </row>
    <row r="37" spans="1:105" s="66" customFormat="1" ht="15" customHeight="1">
      <c r="A37" s="261" t="s">
        <v>371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2">
        <v>6321</v>
      </c>
      <c r="BP37" s="262"/>
      <c r="BQ37" s="262"/>
      <c r="BR37" s="262"/>
      <c r="BS37" s="262"/>
      <c r="BT37" s="262"/>
      <c r="BU37" s="262"/>
      <c r="BV37" s="251"/>
      <c r="BW37" s="251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5"/>
      <c r="CK37" s="245"/>
      <c r="CL37" s="246"/>
      <c r="CM37" s="246"/>
      <c r="CN37" s="247"/>
      <c r="CO37" s="247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8"/>
      <c r="DA37" s="248"/>
    </row>
    <row r="38" spans="1:105" s="66" customFormat="1" ht="15" customHeight="1">
      <c r="A38" s="256" t="s">
        <v>372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0">
        <v>6322</v>
      </c>
      <c r="BP38" s="250"/>
      <c r="BQ38" s="250"/>
      <c r="BR38" s="250"/>
      <c r="BS38" s="250"/>
      <c r="BT38" s="250"/>
      <c r="BU38" s="250"/>
      <c r="BV38" s="251" t="s">
        <v>180</v>
      </c>
      <c r="BW38" s="251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5" t="s">
        <v>182</v>
      </c>
      <c r="CK38" s="245"/>
      <c r="CL38" s="246" t="s">
        <v>180</v>
      </c>
      <c r="CM38" s="246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8" t="s">
        <v>182</v>
      </c>
      <c r="DA38" s="248"/>
    </row>
    <row r="39" spans="1:105" s="66" customFormat="1" ht="15" customHeight="1">
      <c r="A39" s="256" t="s">
        <v>373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0">
        <v>6323</v>
      </c>
      <c r="BP39" s="250"/>
      <c r="BQ39" s="250"/>
      <c r="BR39" s="250"/>
      <c r="BS39" s="250"/>
      <c r="BT39" s="250"/>
      <c r="BU39" s="250"/>
      <c r="BV39" s="251" t="s">
        <v>180</v>
      </c>
      <c r="BW39" s="251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5" t="s">
        <v>182</v>
      </c>
      <c r="CK39" s="245"/>
      <c r="CL39" s="246" t="s">
        <v>180</v>
      </c>
      <c r="CM39" s="246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8" t="s">
        <v>182</v>
      </c>
      <c r="DA39" s="248"/>
    </row>
    <row r="40" spans="1:105" s="66" customFormat="1" ht="26.25" customHeight="1">
      <c r="A40" s="257" t="s">
        <v>374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8">
        <v>6324</v>
      </c>
      <c r="BP40" s="258"/>
      <c r="BQ40" s="258"/>
      <c r="BR40" s="258"/>
      <c r="BS40" s="258"/>
      <c r="BT40" s="258"/>
      <c r="BU40" s="258"/>
      <c r="BV40" s="251" t="s">
        <v>180</v>
      </c>
      <c r="BW40" s="251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5" t="s">
        <v>182</v>
      </c>
      <c r="CK40" s="245"/>
      <c r="CL40" s="246" t="s">
        <v>180</v>
      </c>
      <c r="CM40" s="246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8" t="s">
        <v>182</v>
      </c>
      <c r="DA40" s="248"/>
    </row>
    <row r="41" spans="1:105" s="66" customFormat="1" ht="15" customHeight="1">
      <c r="A41" s="256" t="s">
        <v>375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0">
        <v>6325</v>
      </c>
      <c r="BP41" s="250"/>
      <c r="BQ41" s="250"/>
      <c r="BR41" s="250"/>
      <c r="BS41" s="250"/>
      <c r="BT41" s="250"/>
      <c r="BU41" s="250"/>
      <c r="BV41" s="251" t="s">
        <v>180</v>
      </c>
      <c r="BW41" s="251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5" t="s">
        <v>182</v>
      </c>
      <c r="CK41" s="245"/>
      <c r="CL41" s="246" t="s">
        <v>180</v>
      </c>
      <c r="CM41" s="246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8" t="s">
        <v>182</v>
      </c>
      <c r="DA41" s="248"/>
    </row>
    <row r="42" spans="1:105" s="66" customFormat="1" ht="15" customHeight="1">
      <c r="A42" s="256" t="s">
        <v>376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0">
        <v>6326</v>
      </c>
      <c r="BP42" s="250"/>
      <c r="BQ42" s="250"/>
      <c r="BR42" s="250"/>
      <c r="BS42" s="250"/>
      <c r="BT42" s="250"/>
      <c r="BU42" s="250"/>
      <c r="BV42" s="251" t="s">
        <v>180</v>
      </c>
      <c r="BW42" s="251"/>
      <c r="BX42" s="247">
        <v>49845</v>
      </c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5" t="s">
        <v>182</v>
      </c>
      <c r="CK42" s="245"/>
      <c r="CL42" s="246" t="s">
        <v>180</v>
      </c>
      <c r="CM42" s="246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8" t="s">
        <v>182</v>
      </c>
      <c r="DA42" s="248"/>
    </row>
    <row r="43" spans="1:105" s="66" customFormat="1" ht="15" customHeight="1">
      <c r="A43" s="94"/>
      <c r="B43" s="96"/>
      <c r="C43" s="96"/>
      <c r="D43" s="96"/>
      <c r="E43" s="96"/>
      <c r="F43" s="75" t="s">
        <v>360</v>
      </c>
      <c r="G43" s="78"/>
      <c r="H43" s="75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96"/>
      <c r="BH43" s="96"/>
      <c r="BI43" s="96"/>
      <c r="BJ43" s="96"/>
      <c r="BK43" s="96"/>
      <c r="BL43" s="96"/>
      <c r="BM43" s="96"/>
      <c r="BN43" s="96"/>
      <c r="BO43" s="81"/>
      <c r="BP43" s="82"/>
      <c r="BQ43" s="82"/>
      <c r="BR43" s="82"/>
      <c r="BS43" s="82"/>
      <c r="BT43" s="82"/>
      <c r="BU43" s="97"/>
      <c r="BV43" s="98"/>
      <c r="BW43" s="99"/>
      <c r="BX43" s="86"/>
      <c r="BY43" s="86"/>
      <c r="BZ43" s="86"/>
      <c r="CA43" s="86"/>
      <c r="CB43" s="86"/>
      <c r="CC43" s="88">
        <v>1232</v>
      </c>
      <c r="CD43" s="86"/>
      <c r="CE43" s="86"/>
      <c r="CF43" s="86"/>
      <c r="CG43" s="86"/>
      <c r="CH43" s="86"/>
      <c r="CI43" s="86"/>
      <c r="CJ43" s="80"/>
      <c r="CK43" s="90"/>
      <c r="CL43" s="100"/>
      <c r="CM43" s="99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0"/>
      <c r="DA43" s="93"/>
    </row>
    <row r="44" spans="1:105" s="66" customFormat="1" ht="15" customHeight="1">
      <c r="A44" s="95"/>
      <c r="B44" s="96"/>
      <c r="C44" s="96"/>
      <c r="D44" s="96"/>
      <c r="E44" s="96"/>
      <c r="F44" s="78" t="s">
        <v>361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96"/>
      <c r="BH44" s="96"/>
      <c r="BI44" s="96"/>
      <c r="BJ44" s="96"/>
      <c r="BK44" s="96"/>
      <c r="BL44" s="96"/>
      <c r="BM44" s="96"/>
      <c r="BN44" s="96"/>
      <c r="BO44" s="81"/>
      <c r="BP44" s="82"/>
      <c r="BQ44" s="82"/>
      <c r="BR44" s="82"/>
      <c r="BS44" s="82"/>
      <c r="BT44" s="82"/>
      <c r="BU44" s="97"/>
      <c r="BV44" s="91"/>
      <c r="BW44" s="101"/>
      <c r="BX44" s="82"/>
      <c r="BY44" s="82"/>
      <c r="BZ44" s="82"/>
      <c r="CA44" s="82"/>
      <c r="CB44" s="82"/>
      <c r="CC44" s="84">
        <v>39676</v>
      </c>
      <c r="CD44" s="82"/>
      <c r="CE44" s="82"/>
      <c r="CF44" s="82"/>
      <c r="CG44" s="82"/>
      <c r="CH44" s="82"/>
      <c r="CI44" s="82"/>
      <c r="CJ44" s="80"/>
      <c r="CK44" s="90"/>
      <c r="CL44" s="92"/>
      <c r="CM44" s="101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0"/>
      <c r="DA44" s="93"/>
    </row>
    <row r="45" spans="1:105" s="66" customFormat="1" ht="15" customHeight="1">
      <c r="A45" s="95"/>
      <c r="B45" s="96"/>
      <c r="C45" s="96"/>
      <c r="D45" s="96"/>
      <c r="E45" s="96"/>
      <c r="F45" s="80" t="s">
        <v>362</v>
      </c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96"/>
      <c r="BH45" s="96"/>
      <c r="BI45" s="96"/>
      <c r="BJ45" s="96"/>
      <c r="BK45" s="96"/>
      <c r="BL45" s="96"/>
      <c r="BM45" s="96"/>
      <c r="BN45" s="96"/>
      <c r="BO45" s="81"/>
      <c r="BP45" s="82"/>
      <c r="BQ45" s="82"/>
      <c r="BR45" s="82"/>
      <c r="BS45" s="82"/>
      <c r="BT45" s="82"/>
      <c r="BU45" s="97"/>
      <c r="BV45" s="91"/>
      <c r="BW45" s="101"/>
      <c r="BX45" s="82"/>
      <c r="BY45" s="82"/>
      <c r="BZ45" s="82"/>
      <c r="CA45" s="82"/>
      <c r="CB45" s="82"/>
      <c r="CC45" s="84">
        <v>8937</v>
      </c>
      <c r="CD45" s="82"/>
      <c r="CE45" s="82"/>
      <c r="CF45" s="82"/>
      <c r="CG45" s="82"/>
      <c r="CH45" s="82"/>
      <c r="CI45" s="82"/>
      <c r="CJ45" s="80"/>
      <c r="CK45" s="90"/>
      <c r="CL45" s="92"/>
      <c r="CM45" s="101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0"/>
      <c r="DA45" s="93"/>
    </row>
    <row r="46" spans="1:105" s="66" customFormat="1" ht="26.25" customHeight="1">
      <c r="A46" s="77"/>
      <c r="B46" s="254" t="s">
        <v>377</v>
      </c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0">
        <v>6330</v>
      </c>
      <c r="BP46" s="250"/>
      <c r="BQ46" s="250"/>
      <c r="BR46" s="250"/>
      <c r="BS46" s="250"/>
      <c r="BT46" s="250"/>
      <c r="BU46" s="250"/>
      <c r="BV46" s="255" t="s">
        <v>180</v>
      </c>
      <c r="BW46" s="255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45" t="s">
        <v>182</v>
      </c>
      <c r="CK46" s="245"/>
      <c r="CL46" s="252" t="s">
        <v>180</v>
      </c>
      <c r="CM46" s="252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48" t="s">
        <v>182</v>
      </c>
      <c r="DA46" s="248"/>
    </row>
    <row r="47" spans="1:105" s="66" customFormat="1" ht="15" customHeight="1">
      <c r="A47" s="79"/>
      <c r="B47" s="249" t="s">
        <v>359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50">
        <v>6350</v>
      </c>
      <c r="BP47" s="250"/>
      <c r="BQ47" s="250"/>
      <c r="BR47" s="250"/>
      <c r="BS47" s="250"/>
      <c r="BT47" s="250"/>
      <c r="BU47" s="250"/>
      <c r="BV47" s="251" t="s">
        <v>180</v>
      </c>
      <c r="BW47" s="251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5" t="s">
        <v>182</v>
      </c>
      <c r="CK47" s="245"/>
      <c r="CL47" s="246" t="s">
        <v>180</v>
      </c>
      <c r="CM47" s="246"/>
      <c r="CN47" s="247"/>
      <c r="CO47" s="247"/>
      <c r="CP47" s="247"/>
      <c r="CQ47" s="247"/>
      <c r="CR47" s="247"/>
      <c r="CS47" s="247"/>
      <c r="CT47" s="247"/>
      <c r="CU47" s="247"/>
      <c r="CV47" s="247"/>
      <c r="CW47" s="247"/>
      <c r="CX47" s="247"/>
      <c r="CY47" s="247"/>
      <c r="CZ47" s="248" t="s">
        <v>182</v>
      </c>
      <c r="DA47" s="248"/>
    </row>
    <row r="48" spans="1:105" s="66" customFormat="1" ht="15" customHeight="1">
      <c r="A48" s="79"/>
      <c r="B48" s="249" t="s">
        <v>378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50">
        <v>6300</v>
      </c>
      <c r="BP48" s="250"/>
      <c r="BQ48" s="250"/>
      <c r="BR48" s="250"/>
      <c r="BS48" s="250"/>
      <c r="BT48" s="250"/>
      <c r="BU48" s="250"/>
      <c r="BV48" s="251" t="s">
        <v>180</v>
      </c>
      <c r="BW48" s="251"/>
      <c r="BX48" s="247">
        <v>49845</v>
      </c>
      <c r="BY48" s="247"/>
      <c r="BZ48" s="247"/>
      <c r="CA48" s="247"/>
      <c r="CB48" s="247"/>
      <c r="CC48" s="247"/>
      <c r="CD48" s="247"/>
      <c r="CE48" s="247"/>
      <c r="CF48" s="247"/>
      <c r="CG48" s="247"/>
      <c r="CH48" s="247"/>
      <c r="CI48" s="247"/>
      <c r="CJ48" s="245" t="s">
        <v>182</v>
      </c>
      <c r="CK48" s="245"/>
      <c r="CL48" s="246" t="s">
        <v>180</v>
      </c>
      <c r="CM48" s="246"/>
      <c r="CN48" s="247"/>
      <c r="CO48" s="247"/>
      <c r="CP48" s="247"/>
      <c r="CQ48" s="247"/>
      <c r="CR48" s="247"/>
      <c r="CS48" s="247"/>
      <c r="CT48" s="247"/>
      <c r="CU48" s="247"/>
      <c r="CV48" s="247"/>
      <c r="CW48" s="247"/>
      <c r="CX48" s="247"/>
      <c r="CY48" s="247"/>
      <c r="CZ48" s="248" t="s">
        <v>182</v>
      </c>
      <c r="DA48" s="248"/>
    </row>
    <row r="49" spans="1:105" s="66" customFormat="1" ht="15" customHeight="1">
      <c r="A49" s="79"/>
      <c r="B49" s="241" t="s">
        <v>379</v>
      </c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2">
        <v>6400</v>
      </c>
      <c r="BP49" s="242"/>
      <c r="BQ49" s="242"/>
      <c r="BR49" s="242"/>
      <c r="BS49" s="242"/>
      <c r="BT49" s="242"/>
      <c r="BU49" s="242"/>
      <c r="BV49" s="243">
        <v>1232</v>
      </c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V49" s="244"/>
      <c r="CW49" s="244"/>
      <c r="CX49" s="244"/>
      <c r="CY49" s="244"/>
      <c r="CZ49" s="244"/>
      <c r="DA49" s="244"/>
    </row>
    <row r="50" spans="1:105" s="66" customFormat="1" ht="13.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73"/>
      <c r="BU50" s="7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75"/>
      <c r="CJ50" s="75"/>
      <c r="CK50" s="73"/>
      <c r="CL50" s="7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75"/>
      <c r="DA50" s="75"/>
    </row>
    <row r="51" spans="1:105" s="66" customFormat="1" ht="12.75" customHeight="1">
      <c r="A51" s="6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C51" s="75"/>
      <c r="BD51" s="75"/>
      <c r="BF51" s="63" t="s">
        <v>215</v>
      </c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</row>
    <row r="52" spans="1:105" s="17" customFormat="1" ht="12" customHeight="1">
      <c r="A52" s="17" t="s">
        <v>216</v>
      </c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E52" s="131" t="s">
        <v>217</v>
      </c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F52" s="104" t="s">
        <v>218</v>
      </c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F52" s="131" t="s">
        <v>219</v>
      </c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</row>
    <row r="53" spans="15:105" s="37" customFormat="1" ht="9.75" customHeight="1">
      <c r="O53" s="240" t="s">
        <v>220</v>
      </c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E53" s="240" t="s">
        <v>221</v>
      </c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240" t="s">
        <v>220</v>
      </c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F53" s="240" t="s">
        <v>221</v>
      </c>
      <c r="CG53" s="240"/>
      <c r="CH53" s="240"/>
      <c r="CI53" s="240"/>
      <c r="CJ53" s="240"/>
      <c r="CK53" s="240"/>
      <c r="CL53" s="240"/>
      <c r="CM53" s="240"/>
      <c r="CN53" s="240"/>
      <c r="CO53" s="240"/>
      <c r="CP53" s="240"/>
      <c r="CQ53" s="240"/>
      <c r="CR53" s="240"/>
      <c r="CS53" s="240"/>
      <c r="CT53" s="240"/>
      <c r="CU53" s="240"/>
      <c r="CV53" s="240"/>
      <c r="CW53" s="240"/>
      <c r="CX53" s="240"/>
      <c r="CY53" s="240"/>
      <c r="CZ53" s="240"/>
      <c r="DA53" s="240"/>
    </row>
    <row r="54" ht="6" customHeight="1"/>
    <row r="55" spans="2:38" s="17" customFormat="1" ht="12.75" customHeight="1">
      <c r="B55" s="126" t="s">
        <v>222</v>
      </c>
      <c r="C55" s="126"/>
      <c r="D55" s="129"/>
      <c r="E55" s="129"/>
      <c r="F55" s="129"/>
      <c r="G55" s="129"/>
      <c r="H55" s="239" t="s">
        <v>222</v>
      </c>
      <c r="I55" s="23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6">
        <v>20</v>
      </c>
      <c r="AB55" s="126"/>
      <c r="AC55" s="126"/>
      <c r="AD55" s="126"/>
      <c r="AE55" s="127"/>
      <c r="AF55" s="127"/>
      <c r="AG55" s="127"/>
      <c r="AH55" s="17" t="s">
        <v>92</v>
      </c>
      <c r="AL55" s="20"/>
    </row>
    <row r="58" s="37" customFormat="1" ht="9.75" customHeight="1">
      <c r="E58" s="37" t="s">
        <v>224</v>
      </c>
    </row>
    <row r="59" s="37" customFormat="1" ht="9.75" customHeight="1">
      <c r="H59" s="37" t="s">
        <v>380</v>
      </c>
    </row>
    <row r="60" s="37" customFormat="1" ht="9.75" customHeight="1">
      <c r="H60" s="37" t="s">
        <v>381</v>
      </c>
    </row>
    <row r="61" spans="1:108" ht="12.75" customHeight="1">
      <c r="A61" s="74"/>
      <c r="B61" s="74"/>
      <c r="C61" s="74" t="s">
        <v>327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</row>
    <row r="62" spans="1:108" ht="12.75" customHeight="1">
      <c r="A62" s="74"/>
      <c r="B62" s="74"/>
      <c r="C62" s="74" t="s">
        <v>382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</row>
    <row r="63" spans="1:108" ht="12.75" customHeight="1">
      <c r="A63" s="74"/>
      <c r="B63" s="74"/>
      <c r="C63" s="74" t="s">
        <v>383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</row>
    <row r="64" spans="1:108" ht="12.75" customHeight="1">
      <c r="A64" s="74"/>
      <c r="B64" s="74"/>
      <c r="C64" s="74" t="s">
        <v>384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</row>
    <row r="65" spans="1:108" ht="12.75" customHeight="1">
      <c r="A65" s="74"/>
      <c r="B65" s="74"/>
      <c r="C65" s="74" t="s">
        <v>385</v>
      </c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</row>
    <row r="66" spans="1:108" ht="12.75" customHeight="1">
      <c r="A66" s="74"/>
      <c r="B66" s="74"/>
      <c r="C66" s="74" t="s">
        <v>386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</row>
    <row r="67" spans="1:108" ht="12.7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 t="s">
        <v>387</v>
      </c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 t="s">
        <v>388</v>
      </c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</row>
    <row r="68" spans="1:108" ht="12.7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 t="s">
        <v>389</v>
      </c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 t="s">
        <v>242</v>
      </c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</row>
    <row r="69" spans="1:108" ht="12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</row>
    <row r="70" spans="1:108" ht="12.7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</row>
    <row r="71" spans="1:108" ht="12.7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</row>
    <row r="72" spans="1:108" ht="12.7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</row>
    <row r="73" spans="1:108" ht="12.7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</row>
    <row r="74" spans="1:108" ht="12.7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</row>
    <row r="75" spans="1:108" ht="12.7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</row>
    <row r="76" spans="1:108" ht="12.7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</row>
    <row r="77" spans="1:108" ht="12.75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</row>
    <row r="78" spans="1:108" ht="12.7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</row>
    <row r="79" spans="1:108" ht="12.7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</row>
    <row r="80" spans="1:108" ht="12.7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</row>
    <row r="81" spans="1:108" ht="12.75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</row>
    <row r="82" spans="1:108" ht="12.7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</row>
    <row r="83" spans="1:108" ht="12.75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</row>
    <row r="84" spans="1:108" ht="12.75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</row>
  </sheetData>
  <sheetProtection selectLockedCells="1" selectUnlockedCells="1"/>
  <mergeCells count="199">
    <mergeCell ref="A3:CG3"/>
    <mergeCell ref="AD4:AW4"/>
    <mergeCell ref="AX4:BA4"/>
    <mergeCell ref="BB4:BE4"/>
    <mergeCell ref="CH4:DA4"/>
    <mergeCell ref="CH5:DA5"/>
    <mergeCell ref="CH6:CM6"/>
    <mergeCell ref="CN6:CU6"/>
    <mergeCell ref="CV6:DA6"/>
    <mergeCell ref="N7:BU7"/>
    <mergeCell ref="CH7:DA7"/>
    <mergeCell ref="CH8:DA8"/>
    <mergeCell ref="CH9:DA10"/>
    <mergeCell ref="A10:BA10"/>
    <mergeCell ref="BB10:CD10"/>
    <mergeCell ref="A11:BO11"/>
    <mergeCell ref="CH11:CQ12"/>
    <mergeCell ref="CR11:DA12"/>
    <mergeCell ref="CH13:DA13"/>
    <mergeCell ref="A14:BN16"/>
    <mergeCell ref="BO14:BU16"/>
    <mergeCell ref="CA14:CI14"/>
    <mergeCell ref="CQ14:CY14"/>
    <mergeCell ref="BY15:CB15"/>
    <mergeCell ref="CC15:CE15"/>
    <mergeCell ref="CO15:CR15"/>
    <mergeCell ref="CS15:CU15"/>
    <mergeCell ref="B17:BN17"/>
    <mergeCell ref="BO17:BU17"/>
    <mergeCell ref="BV17:CK17"/>
    <mergeCell ref="CL17:DA17"/>
    <mergeCell ref="A18:BN18"/>
    <mergeCell ref="BO18:BU18"/>
    <mergeCell ref="BV18:CK18"/>
    <mergeCell ref="CL18:DA18"/>
    <mergeCell ref="B19:BN19"/>
    <mergeCell ref="BO19:BU19"/>
    <mergeCell ref="BV19:CK19"/>
    <mergeCell ref="CL19:DA19"/>
    <mergeCell ref="B20:BN20"/>
    <mergeCell ref="BO20:BU20"/>
    <mergeCell ref="BV20:CK20"/>
    <mergeCell ref="CL20:DA20"/>
    <mergeCell ref="B21:BN21"/>
    <mergeCell ref="BO21:BU21"/>
    <mergeCell ref="BV21:CK21"/>
    <mergeCell ref="CL21:DA21"/>
    <mergeCell ref="B22:BN22"/>
    <mergeCell ref="BO22:BU22"/>
    <mergeCell ref="BV22:CK22"/>
    <mergeCell ref="CL22:DA22"/>
    <mergeCell ref="B23:BN23"/>
    <mergeCell ref="BO23:BU23"/>
    <mergeCell ref="BV23:CK23"/>
    <mergeCell ref="CL23:DA23"/>
    <mergeCell ref="B24:BN24"/>
    <mergeCell ref="BO24:BU24"/>
    <mergeCell ref="BV24:CK24"/>
    <mergeCell ref="CL24:DA24"/>
    <mergeCell ref="B28:BN28"/>
    <mergeCell ref="BO28:BU28"/>
    <mergeCell ref="BV28:CK28"/>
    <mergeCell ref="CL28:DA28"/>
    <mergeCell ref="A29:BN29"/>
    <mergeCell ref="BO29:BU29"/>
    <mergeCell ref="BV29:BW30"/>
    <mergeCell ref="BX29:CI30"/>
    <mergeCell ref="B30:BN30"/>
    <mergeCell ref="BO30:BU30"/>
    <mergeCell ref="CJ29:CK30"/>
    <mergeCell ref="CL29:CM30"/>
    <mergeCell ref="CN29:CY30"/>
    <mergeCell ref="CZ29:DA30"/>
    <mergeCell ref="A31:BN31"/>
    <mergeCell ref="BO31:BU31"/>
    <mergeCell ref="BV31:BW32"/>
    <mergeCell ref="BX31:CI32"/>
    <mergeCell ref="A32:BN32"/>
    <mergeCell ref="BO32:BU32"/>
    <mergeCell ref="CJ31:CK32"/>
    <mergeCell ref="CL31:CM32"/>
    <mergeCell ref="CN31:CY32"/>
    <mergeCell ref="CZ31:DA32"/>
    <mergeCell ref="A33:BN33"/>
    <mergeCell ref="BO33:BU33"/>
    <mergeCell ref="BV33:BW33"/>
    <mergeCell ref="BX33:CI33"/>
    <mergeCell ref="CJ33:CK33"/>
    <mergeCell ref="CL33:CM33"/>
    <mergeCell ref="CN33:CY33"/>
    <mergeCell ref="CZ33:DA33"/>
    <mergeCell ref="A34:BN34"/>
    <mergeCell ref="BO34:BU34"/>
    <mergeCell ref="BV34:BW34"/>
    <mergeCell ref="BX34:CI34"/>
    <mergeCell ref="CJ34:CK34"/>
    <mergeCell ref="CL34:CM34"/>
    <mergeCell ref="CN34:CY34"/>
    <mergeCell ref="CZ34:DA34"/>
    <mergeCell ref="B35:BN35"/>
    <mergeCell ref="BO35:BU35"/>
    <mergeCell ref="BV35:BW35"/>
    <mergeCell ref="BX35:CI35"/>
    <mergeCell ref="CJ35:CK35"/>
    <mergeCell ref="CL35:CM35"/>
    <mergeCell ref="CN35:CY35"/>
    <mergeCell ref="CZ35:DA35"/>
    <mergeCell ref="A36:BN36"/>
    <mergeCell ref="BO36:BU36"/>
    <mergeCell ref="BV36:BW37"/>
    <mergeCell ref="BX36:CI37"/>
    <mergeCell ref="A37:BN37"/>
    <mergeCell ref="BO37:BU37"/>
    <mergeCell ref="CJ36:CK37"/>
    <mergeCell ref="CL36:CM37"/>
    <mergeCell ref="CN36:CY37"/>
    <mergeCell ref="CZ36:DA37"/>
    <mergeCell ref="A38:BN38"/>
    <mergeCell ref="BO38:BU38"/>
    <mergeCell ref="BV38:BW38"/>
    <mergeCell ref="BX38:CI38"/>
    <mergeCell ref="CJ38:CK38"/>
    <mergeCell ref="CL38:CM38"/>
    <mergeCell ref="CN38:CY38"/>
    <mergeCell ref="CZ38:DA38"/>
    <mergeCell ref="A39:BN39"/>
    <mergeCell ref="BO39:BU39"/>
    <mergeCell ref="BV39:BW39"/>
    <mergeCell ref="BX39:CI39"/>
    <mergeCell ref="CJ39:CK39"/>
    <mergeCell ref="CL39:CM39"/>
    <mergeCell ref="CN39:CY39"/>
    <mergeCell ref="CZ39:DA39"/>
    <mergeCell ref="A40:BN40"/>
    <mergeCell ref="BO40:BU40"/>
    <mergeCell ref="BV40:BW40"/>
    <mergeCell ref="BX40:CI40"/>
    <mergeCell ref="CJ40:CK40"/>
    <mergeCell ref="CL40:CM40"/>
    <mergeCell ref="CN40:CY40"/>
    <mergeCell ref="CZ40:DA40"/>
    <mergeCell ref="A41:BN41"/>
    <mergeCell ref="BO41:BU41"/>
    <mergeCell ref="BV41:BW41"/>
    <mergeCell ref="BX41:CI41"/>
    <mergeCell ref="CJ41:CK41"/>
    <mergeCell ref="CL41:CM41"/>
    <mergeCell ref="CN41:CY41"/>
    <mergeCell ref="CZ41:DA41"/>
    <mergeCell ref="A42:BN42"/>
    <mergeCell ref="BO42:BU42"/>
    <mergeCell ref="BV42:BW42"/>
    <mergeCell ref="BX42:CI42"/>
    <mergeCell ref="CJ42:CK42"/>
    <mergeCell ref="CL42:CM42"/>
    <mergeCell ref="CN42:CY42"/>
    <mergeCell ref="CZ42:DA42"/>
    <mergeCell ref="B46:BN46"/>
    <mergeCell ref="BO46:BU46"/>
    <mergeCell ref="BV46:BW46"/>
    <mergeCell ref="BX46:CI46"/>
    <mergeCell ref="CJ46:CK46"/>
    <mergeCell ref="CL46:CM46"/>
    <mergeCell ref="CN46:CY46"/>
    <mergeCell ref="CZ46:DA46"/>
    <mergeCell ref="B47:BN47"/>
    <mergeCell ref="BO47:BU47"/>
    <mergeCell ref="BV47:BW47"/>
    <mergeCell ref="BX47:CI47"/>
    <mergeCell ref="CJ47:CK47"/>
    <mergeCell ref="CL47:CM47"/>
    <mergeCell ref="CN47:CY47"/>
    <mergeCell ref="CZ47:DA47"/>
    <mergeCell ref="B48:BN48"/>
    <mergeCell ref="BO48:BU48"/>
    <mergeCell ref="BV48:BW48"/>
    <mergeCell ref="BX48:CI48"/>
    <mergeCell ref="CJ48:CK48"/>
    <mergeCell ref="CL48:CM48"/>
    <mergeCell ref="CN48:CY48"/>
    <mergeCell ref="CZ48:DA48"/>
    <mergeCell ref="B49:BN49"/>
    <mergeCell ref="BO49:BU49"/>
    <mergeCell ref="BV49:CK49"/>
    <mergeCell ref="CL49:DA49"/>
    <mergeCell ref="O52:AC52"/>
    <mergeCell ref="AE52:AZ52"/>
    <mergeCell ref="BP52:CD52"/>
    <mergeCell ref="CF52:DA52"/>
    <mergeCell ref="O53:AC53"/>
    <mergeCell ref="AE53:AZ53"/>
    <mergeCell ref="BP53:CD53"/>
    <mergeCell ref="CF53:DA53"/>
    <mergeCell ref="AA55:AD55"/>
    <mergeCell ref="AE55:AG55"/>
    <mergeCell ref="B55:C55"/>
    <mergeCell ref="D55:G55"/>
    <mergeCell ref="H55:I55"/>
    <mergeCell ref="J55:Z55"/>
  </mergeCells>
  <printOptions/>
  <pageMargins left="0.11811023622047245" right="0.11811023622047245" top="0.35433070866141736" bottom="0.35433070866141736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1" sqref="A1:D1"/>
    </sheetView>
  </sheetViews>
  <sheetFormatPr defaultColWidth="9.140625" defaultRowHeight="15" customHeight="1"/>
  <cols>
    <col min="1" max="1" width="9.421875" style="2" customWidth="1"/>
    <col min="2" max="2" width="24.8515625" style="2" customWidth="1"/>
    <col min="3" max="3" width="9.421875" style="2" customWidth="1"/>
    <col min="4" max="4" width="21.8515625" style="2" customWidth="1"/>
    <col min="5" max="16384" width="9.421875" style="2" customWidth="1"/>
  </cols>
  <sheetData>
    <row r="1" spans="1:4" ht="15" customHeight="1">
      <c r="A1" s="282" t="s">
        <v>458</v>
      </c>
      <c r="B1" s="283"/>
      <c r="C1" s="283"/>
      <c r="D1" s="283"/>
    </row>
    <row r="2" spans="1:4" ht="15" customHeight="1">
      <c r="A2" s="282" t="s">
        <v>390</v>
      </c>
      <c r="B2" s="282"/>
      <c r="C2" s="282"/>
      <c r="D2" s="282"/>
    </row>
    <row r="3" ht="15" customHeight="1" thickBot="1"/>
    <row r="4" spans="1:4" ht="15" customHeight="1" thickBot="1">
      <c r="A4" s="382" t="s">
        <v>457</v>
      </c>
      <c r="B4" s="383" t="s">
        <v>1</v>
      </c>
      <c r="C4" s="383"/>
      <c r="D4" s="384" t="s">
        <v>459</v>
      </c>
    </row>
    <row r="5" spans="1:4" ht="15" customHeight="1">
      <c r="A5" s="299">
        <v>1</v>
      </c>
      <c r="B5" s="291" t="s">
        <v>9</v>
      </c>
      <c r="C5" s="292" t="s">
        <v>10</v>
      </c>
      <c r="D5" s="378">
        <v>11.42</v>
      </c>
    </row>
    <row r="6" spans="1:4" ht="15" customHeight="1">
      <c r="A6" s="300">
        <f>A5+1</f>
        <v>2</v>
      </c>
      <c r="B6" s="285" t="s">
        <v>9</v>
      </c>
      <c r="C6" s="289">
        <v>145</v>
      </c>
      <c r="D6" s="379">
        <v>10.43</v>
      </c>
    </row>
    <row r="7" spans="1:4" ht="15" customHeight="1">
      <c r="A7" s="300">
        <f aca="true" t="shared" si="0" ref="A7:A48">A6+1</f>
        <v>3</v>
      </c>
      <c r="B7" s="285" t="s">
        <v>11</v>
      </c>
      <c r="C7" s="289">
        <v>35</v>
      </c>
      <c r="D7" s="379">
        <v>10.18</v>
      </c>
    </row>
    <row r="8" spans="1:4" ht="15" customHeight="1">
      <c r="A8" s="300">
        <f t="shared" si="0"/>
        <v>4</v>
      </c>
      <c r="B8" s="285" t="s">
        <v>12</v>
      </c>
      <c r="C8" s="289">
        <v>49</v>
      </c>
      <c r="D8" s="379">
        <v>10.8</v>
      </c>
    </row>
    <row r="9" spans="1:4" ht="15" customHeight="1">
      <c r="A9" s="300">
        <f t="shared" si="0"/>
        <v>5</v>
      </c>
      <c r="B9" s="285" t="s">
        <v>12</v>
      </c>
      <c r="C9" s="289" t="s">
        <v>13</v>
      </c>
      <c r="D9" s="379">
        <v>11</v>
      </c>
    </row>
    <row r="10" spans="1:4" ht="15" customHeight="1">
      <c r="A10" s="300">
        <f t="shared" si="0"/>
        <v>6</v>
      </c>
      <c r="B10" s="285" t="s">
        <v>12</v>
      </c>
      <c r="C10" s="289">
        <v>51</v>
      </c>
      <c r="D10" s="379">
        <v>11</v>
      </c>
    </row>
    <row r="11" spans="1:4" ht="15" customHeight="1">
      <c r="A11" s="300">
        <f t="shared" si="0"/>
        <v>7</v>
      </c>
      <c r="B11" s="285" t="s">
        <v>14</v>
      </c>
      <c r="C11" s="286" t="s">
        <v>15</v>
      </c>
      <c r="D11" s="379">
        <v>13.72</v>
      </c>
    </row>
    <row r="12" spans="1:4" ht="15" customHeight="1">
      <c r="A12" s="300">
        <f t="shared" si="0"/>
        <v>8</v>
      </c>
      <c r="B12" s="285" t="s">
        <v>16</v>
      </c>
      <c r="C12" s="289" t="s">
        <v>17</v>
      </c>
      <c r="D12" s="379">
        <v>11.54</v>
      </c>
    </row>
    <row r="13" spans="1:4" ht="15" customHeight="1">
      <c r="A13" s="300">
        <f t="shared" si="0"/>
        <v>9</v>
      </c>
      <c r="B13" s="285" t="s">
        <v>18</v>
      </c>
      <c r="C13" s="289">
        <v>29</v>
      </c>
      <c r="D13" s="379">
        <v>9.92</v>
      </c>
    </row>
    <row r="14" spans="1:4" ht="15" customHeight="1">
      <c r="A14" s="300">
        <f t="shared" si="0"/>
        <v>10</v>
      </c>
      <c r="B14" s="285" t="s">
        <v>19</v>
      </c>
      <c r="C14" s="289">
        <v>25</v>
      </c>
      <c r="D14" s="379">
        <v>9.92</v>
      </c>
    </row>
    <row r="15" spans="1:4" ht="15" customHeight="1">
      <c r="A15" s="300">
        <f t="shared" si="0"/>
        <v>11</v>
      </c>
      <c r="B15" s="285" t="s">
        <v>19</v>
      </c>
      <c r="C15" s="289">
        <v>34</v>
      </c>
      <c r="D15" s="379">
        <v>9.65</v>
      </c>
    </row>
    <row r="16" spans="1:4" ht="15" customHeight="1">
      <c r="A16" s="300">
        <f t="shared" si="0"/>
        <v>12</v>
      </c>
      <c r="B16" s="285" t="s">
        <v>20</v>
      </c>
      <c r="C16" s="289" t="s">
        <v>21</v>
      </c>
      <c r="D16" s="379">
        <v>10.58</v>
      </c>
    </row>
    <row r="17" spans="1:4" ht="15" customHeight="1">
      <c r="A17" s="300">
        <f t="shared" si="0"/>
        <v>13</v>
      </c>
      <c r="B17" s="285" t="s">
        <v>22</v>
      </c>
      <c r="C17" s="289" t="s">
        <v>23</v>
      </c>
      <c r="D17" s="379">
        <v>12.52</v>
      </c>
    </row>
    <row r="18" spans="1:4" ht="15" customHeight="1">
      <c r="A18" s="300">
        <f t="shared" si="0"/>
        <v>14</v>
      </c>
      <c r="B18" s="285" t="s">
        <v>22</v>
      </c>
      <c r="C18" s="289">
        <v>128</v>
      </c>
      <c r="D18" s="379">
        <v>10.84</v>
      </c>
    </row>
    <row r="19" spans="1:4" ht="15" customHeight="1">
      <c r="A19" s="300">
        <f t="shared" si="0"/>
        <v>15</v>
      </c>
      <c r="B19" s="285" t="s">
        <v>22</v>
      </c>
      <c r="C19" s="289" t="s">
        <v>24</v>
      </c>
      <c r="D19" s="379">
        <v>10.82</v>
      </c>
    </row>
    <row r="20" spans="1:4" ht="15" customHeight="1">
      <c r="A20" s="300">
        <f t="shared" si="0"/>
        <v>16</v>
      </c>
      <c r="B20" s="285" t="s">
        <v>22</v>
      </c>
      <c r="C20" s="289">
        <v>152</v>
      </c>
      <c r="D20" s="379">
        <v>10.46</v>
      </c>
    </row>
    <row r="21" spans="1:4" ht="15" customHeight="1">
      <c r="A21" s="300">
        <f t="shared" si="0"/>
        <v>17</v>
      </c>
      <c r="B21" s="285" t="s">
        <v>25</v>
      </c>
      <c r="C21" s="289">
        <v>31</v>
      </c>
      <c r="D21" s="379">
        <v>10.71</v>
      </c>
    </row>
    <row r="22" spans="1:4" ht="15" customHeight="1">
      <c r="A22" s="300">
        <f t="shared" si="0"/>
        <v>18</v>
      </c>
      <c r="B22" s="285" t="s">
        <v>26</v>
      </c>
      <c r="C22" s="289" t="s">
        <v>27</v>
      </c>
      <c r="D22" s="379">
        <v>10.77</v>
      </c>
    </row>
    <row r="23" spans="1:4" ht="15" customHeight="1">
      <c r="A23" s="300">
        <f t="shared" si="0"/>
        <v>19</v>
      </c>
      <c r="B23" s="285" t="s">
        <v>26</v>
      </c>
      <c r="C23" s="289" t="s">
        <v>391</v>
      </c>
      <c r="D23" s="379">
        <v>9.79</v>
      </c>
    </row>
    <row r="24" spans="1:4" ht="15" customHeight="1">
      <c r="A24" s="300">
        <f t="shared" si="0"/>
        <v>20</v>
      </c>
      <c r="B24" s="285" t="s">
        <v>26</v>
      </c>
      <c r="C24" s="289" t="s">
        <v>28</v>
      </c>
      <c r="D24" s="379">
        <v>15.5</v>
      </c>
    </row>
    <row r="25" spans="1:4" ht="15" customHeight="1">
      <c r="A25" s="300">
        <f t="shared" si="0"/>
        <v>21</v>
      </c>
      <c r="B25" s="285" t="s">
        <v>29</v>
      </c>
      <c r="C25" s="289">
        <v>5</v>
      </c>
      <c r="D25" s="379">
        <v>10.55</v>
      </c>
    </row>
    <row r="26" spans="1:4" ht="15" customHeight="1">
      <c r="A26" s="300">
        <f t="shared" si="0"/>
        <v>22</v>
      </c>
      <c r="B26" s="285" t="s">
        <v>29</v>
      </c>
      <c r="C26" s="289">
        <v>7</v>
      </c>
      <c r="D26" s="379">
        <v>10.56</v>
      </c>
    </row>
    <row r="27" spans="1:4" ht="15" customHeight="1">
      <c r="A27" s="300">
        <f t="shared" si="0"/>
        <v>23</v>
      </c>
      <c r="B27" s="285" t="s">
        <v>30</v>
      </c>
      <c r="C27" s="289">
        <v>163</v>
      </c>
      <c r="D27" s="379">
        <v>12.68</v>
      </c>
    </row>
    <row r="28" spans="1:4" ht="15" customHeight="1">
      <c r="A28" s="300">
        <f t="shared" si="0"/>
        <v>24</v>
      </c>
      <c r="B28" s="285" t="s">
        <v>30</v>
      </c>
      <c r="C28" s="289">
        <v>170</v>
      </c>
      <c r="D28" s="379">
        <v>12.68</v>
      </c>
    </row>
    <row r="29" spans="1:4" ht="15" customHeight="1">
      <c r="A29" s="300">
        <f t="shared" si="0"/>
        <v>25</v>
      </c>
      <c r="B29" s="285" t="s">
        <v>31</v>
      </c>
      <c r="C29" s="289" t="s">
        <v>32</v>
      </c>
      <c r="D29" s="379">
        <v>14.29</v>
      </c>
    </row>
    <row r="30" spans="1:4" ht="15" customHeight="1">
      <c r="A30" s="300">
        <f t="shared" si="0"/>
        <v>26</v>
      </c>
      <c r="B30" s="285" t="s">
        <v>33</v>
      </c>
      <c r="C30" s="289" t="s">
        <v>34</v>
      </c>
      <c r="D30" s="379">
        <v>10.9</v>
      </c>
    </row>
    <row r="31" spans="1:4" ht="15" customHeight="1">
      <c r="A31" s="300">
        <f t="shared" si="0"/>
        <v>27</v>
      </c>
      <c r="B31" s="285" t="s">
        <v>33</v>
      </c>
      <c r="C31" s="289" t="s">
        <v>35</v>
      </c>
      <c r="D31" s="379">
        <v>10.95</v>
      </c>
    </row>
    <row r="32" spans="1:4" ht="15" customHeight="1">
      <c r="A32" s="300">
        <f t="shared" si="0"/>
        <v>28</v>
      </c>
      <c r="B32" s="285" t="s">
        <v>33</v>
      </c>
      <c r="C32" s="289">
        <v>30</v>
      </c>
      <c r="D32" s="379">
        <v>10.58</v>
      </c>
    </row>
    <row r="33" spans="1:4" ht="15" customHeight="1">
      <c r="A33" s="300">
        <f t="shared" si="0"/>
        <v>29</v>
      </c>
      <c r="B33" s="285" t="s">
        <v>33</v>
      </c>
      <c r="C33" s="289">
        <v>32</v>
      </c>
      <c r="D33" s="379">
        <v>10.75</v>
      </c>
    </row>
    <row r="34" spans="1:4" ht="15" customHeight="1">
      <c r="A34" s="300">
        <f t="shared" si="0"/>
        <v>30</v>
      </c>
      <c r="B34" s="285" t="s">
        <v>36</v>
      </c>
      <c r="C34" s="289">
        <v>3</v>
      </c>
      <c r="D34" s="379">
        <v>10.27</v>
      </c>
    </row>
    <row r="35" spans="1:4" ht="15" customHeight="1">
      <c r="A35" s="300">
        <f t="shared" si="0"/>
        <v>31</v>
      </c>
      <c r="B35" s="285" t="s">
        <v>37</v>
      </c>
      <c r="C35" s="289">
        <v>12</v>
      </c>
      <c r="D35" s="379">
        <v>14.27</v>
      </c>
    </row>
    <row r="36" spans="1:4" ht="15" customHeight="1">
      <c r="A36" s="300">
        <f t="shared" si="0"/>
        <v>32</v>
      </c>
      <c r="B36" s="290" t="s">
        <v>37</v>
      </c>
      <c r="C36" s="289" t="s">
        <v>38</v>
      </c>
      <c r="D36" s="379">
        <v>11.57</v>
      </c>
    </row>
    <row r="37" spans="1:4" ht="15" customHeight="1">
      <c r="A37" s="300">
        <f t="shared" si="0"/>
        <v>33</v>
      </c>
      <c r="B37" s="285" t="s">
        <v>39</v>
      </c>
      <c r="C37" s="289">
        <v>12</v>
      </c>
      <c r="D37" s="379">
        <v>10.66</v>
      </c>
    </row>
    <row r="38" spans="1:4" ht="15" customHeight="1">
      <c r="A38" s="300">
        <f t="shared" si="0"/>
        <v>34</v>
      </c>
      <c r="B38" s="285" t="s">
        <v>39</v>
      </c>
      <c r="C38" s="289">
        <v>14</v>
      </c>
      <c r="D38" s="379">
        <v>10.83</v>
      </c>
    </row>
    <row r="39" spans="1:4" ht="15" customHeight="1">
      <c r="A39" s="300">
        <f t="shared" si="0"/>
        <v>35</v>
      </c>
      <c r="B39" s="285" t="s">
        <v>39</v>
      </c>
      <c r="C39" s="289">
        <v>16</v>
      </c>
      <c r="D39" s="379">
        <v>10.85</v>
      </c>
    </row>
    <row r="40" spans="1:4" ht="15" customHeight="1">
      <c r="A40" s="300">
        <f t="shared" si="0"/>
        <v>36</v>
      </c>
      <c r="B40" s="285" t="s">
        <v>39</v>
      </c>
      <c r="C40" s="289">
        <v>2</v>
      </c>
      <c r="D40" s="379">
        <v>10.93</v>
      </c>
    </row>
    <row r="41" spans="1:4" ht="15" customHeight="1">
      <c r="A41" s="300">
        <f t="shared" si="0"/>
        <v>37</v>
      </c>
      <c r="B41" s="285" t="s">
        <v>39</v>
      </c>
      <c r="C41" s="289">
        <v>4</v>
      </c>
      <c r="D41" s="379">
        <v>10.86</v>
      </c>
    </row>
    <row r="42" spans="1:4" ht="15" customHeight="1">
      <c r="A42" s="300">
        <f t="shared" si="0"/>
        <v>38</v>
      </c>
      <c r="B42" s="285" t="s">
        <v>39</v>
      </c>
      <c r="C42" s="289">
        <v>6</v>
      </c>
      <c r="D42" s="379">
        <v>10.78</v>
      </c>
    </row>
    <row r="43" spans="1:4" ht="15" customHeight="1">
      <c r="A43" s="300">
        <f t="shared" si="0"/>
        <v>39</v>
      </c>
      <c r="B43" s="285" t="s">
        <v>39</v>
      </c>
      <c r="C43" s="289">
        <v>8</v>
      </c>
      <c r="D43" s="379">
        <v>10.75</v>
      </c>
    </row>
    <row r="44" spans="1:4" ht="15" customHeight="1">
      <c r="A44" s="300">
        <f t="shared" si="0"/>
        <v>40</v>
      </c>
      <c r="B44" s="285" t="s">
        <v>40</v>
      </c>
      <c r="C44" s="289">
        <v>10</v>
      </c>
      <c r="D44" s="379">
        <v>12.88</v>
      </c>
    </row>
    <row r="45" spans="1:4" ht="15" customHeight="1">
      <c r="A45" s="300">
        <f t="shared" si="0"/>
        <v>41</v>
      </c>
      <c r="B45" s="285" t="s">
        <v>40</v>
      </c>
      <c r="C45" s="289">
        <v>20</v>
      </c>
      <c r="D45" s="379">
        <v>13.52</v>
      </c>
    </row>
    <row r="46" spans="1:4" ht="15" customHeight="1">
      <c r="A46" s="300">
        <f t="shared" si="0"/>
        <v>42</v>
      </c>
      <c r="B46" s="285" t="s">
        <v>40</v>
      </c>
      <c r="C46" s="289">
        <v>24</v>
      </c>
      <c r="D46" s="379">
        <v>12.77</v>
      </c>
    </row>
    <row r="47" spans="1:4" ht="15" customHeight="1">
      <c r="A47" s="300">
        <f t="shared" si="0"/>
        <v>43</v>
      </c>
      <c r="B47" s="285" t="s">
        <v>40</v>
      </c>
      <c r="C47" s="289" t="s">
        <v>41</v>
      </c>
      <c r="D47" s="379">
        <v>10.65</v>
      </c>
    </row>
    <row r="48" spans="1:4" ht="15" customHeight="1" thickBot="1">
      <c r="A48" s="301">
        <f t="shared" si="0"/>
        <v>44</v>
      </c>
      <c r="B48" s="302" t="s">
        <v>42</v>
      </c>
      <c r="C48" s="380" t="s">
        <v>43</v>
      </c>
      <c r="D48" s="381">
        <v>11.07</v>
      </c>
    </row>
  </sheetData>
  <sheetProtection selectLockedCells="1" selectUnlockedCells="1"/>
  <mergeCells count="2">
    <mergeCell ref="A1:D1"/>
    <mergeCell ref="A2:D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9"/>
  <sheetViews>
    <sheetView workbookViewId="0" topLeftCell="A1">
      <selection activeCell="C4" sqref="C4"/>
    </sheetView>
  </sheetViews>
  <sheetFormatPr defaultColWidth="9.140625" defaultRowHeight="15" customHeight="1"/>
  <cols>
    <col min="1" max="1" width="19.421875" style="2" customWidth="1"/>
    <col min="2" max="13" width="9.421875" style="2" customWidth="1"/>
    <col min="14" max="14" width="11.7109375" style="2" customWidth="1"/>
    <col min="15" max="16384" width="9.421875" style="2" customWidth="1"/>
  </cols>
  <sheetData>
    <row r="2" spans="1:14" ht="15" customHeight="1">
      <c r="A2" s="411" t="s">
        <v>392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15" customHeight="1">
      <c r="A3" s="411" t="s">
        <v>460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15" customHeight="1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</row>
    <row r="5" spans="1:14" ht="15" customHeight="1" thickBot="1">
      <c r="A5" s="412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</row>
    <row r="6" spans="1:14" ht="15" customHeight="1" thickBot="1">
      <c r="A6" s="406" t="s">
        <v>1</v>
      </c>
      <c r="B6" s="407" t="s">
        <v>393</v>
      </c>
      <c r="C6" s="408" t="s">
        <v>394</v>
      </c>
      <c r="D6" s="408" t="s">
        <v>395</v>
      </c>
      <c r="E6" s="408" t="s">
        <v>396</v>
      </c>
      <c r="F6" s="408" t="s">
        <v>397</v>
      </c>
      <c r="G6" s="408" t="s">
        <v>398</v>
      </c>
      <c r="H6" s="408" t="s">
        <v>399</v>
      </c>
      <c r="I6" s="408" t="s">
        <v>400</v>
      </c>
      <c r="J6" s="408" t="s">
        <v>401</v>
      </c>
      <c r="K6" s="408" t="s">
        <v>402</v>
      </c>
      <c r="L6" s="408" t="s">
        <v>403</v>
      </c>
      <c r="M6" s="409" t="s">
        <v>404</v>
      </c>
      <c r="N6" s="410" t="s">
        <v>405</v>
      </c>
    </row>
    <row r="7" spans="1:14" ht="15" customHeight="1">
      <c r="A7" s="389" t="s">
        <v>406</v>
      </c>
      <c r="B7" s="387">
        <v>36.74</v>
      </c>
      <c r="C7" s="385">
        <v>31.69</v>
      </c>
      <c r="D7" s="385">
        <v>25.04</v>
      </c>
      <c r="E7" s="385">
        <v>17.99</v>
      </c>
      <c r="F7" s="385">
        <v>8.73</v>
      </c>
      <c r="G7" s="385"/>
      <c r="H7" s="385"/>
      <c r="I7" s="385"/>
      <c r="J7" s="386"/>
      <c r="K7" s="386">
        <v>12.73</v>
      </c>
      <c r="L7" s="386">
        <v>20.29</v>
      </c>
      <c r="M7" s="396">
        <v>25.09</v>
      </c>
      <c r="N7" s="399">
        <v>14.8583333333333</v>
      </c>
    </row>
    <row r="8" spans="1:14" ht="15" customHeight="1">
      <c r="A8" s="390" t="s">
        <v>407</v>
      </c>
      <c r="B8" s="388">
        <v>46.61</v>
      </c>
      <c r="C8" s="107">
        <v>34.78</v>
      </c>
      <c r="D8" s="107">
        <v>30.36</v>
      </c>
      <c r="E8" s="107">
        <v>27.13</v>
      </c>
      <c r="F8" s="107">
        <v>14.02</v>
      </c>
      <c r="G8" s="107"/>
      <c r="H8" s="107"/>
      <c r="I8" s="107"/>
      <c r="J8" s="106"/>
      <c r="K8" s="106">
        <v>16.37</v>
      </c>
      <c r="L8" s="106">
        <v>25.96</v>
      </c>
      <c r="M8" s="397">
        <v>33.34</v>
      </c>
      <c r="N8" s="400">
        <v>19.0475</v>
      </c>
    </row>
    <row r="9" spans="1:14" ht="15" customHeight="1">
      <c r="A9" s="390" t="s">
        <v>408</v>
      </c>
      <c r="B9" s="388">
        <v>47.62</v>
      </c>
      <c r="C9" s="107">
        <v>45.43</v>
      </c>
      <c r="D9" s="107">
        <v>34.63</v>
      </c>
      <c r="E9" s="107">
        <v>23.54</v>
      </c>
      <c r="F9" s="107">
        <v>10.95</v>
      </c>
      <c r="G9" s="107"/>
      <c r="H9" s="107"/>
      <c r="I9" s="107"/>
      <c r="J9" s="106"/>
      <c r="K9" s="106">
        <v>18.4</v>
      </c>
      <c r="L9" s="106">
        <v>31.09</v>
      </c>
      <c r="M9" s="397">
        <v>36.14</v>
      </c>
      <c r="N9" s="400">
        <v>20.65</v>
      </c>
    </row>
    <row r="10" spans="1:14" ht="15" customHeight="1">
      <c r="A10" s="390" t="s">
        <v>409</v>
      </c>
      <c r="B10" s="388">
        <v>50.2</v>
      </c>
      <c r="C10" s="107">
        <v>47.43</v>
      </c>
      <c r="D10" s="107">
        <v>37.45</v>
      </c>
      <c r="E10" s="107">
        <v>29.73</v>
      </c>
      <c r="F10" s="107">
        <v>10.91</v>
      </c>
      <c r="G10" s="107"/>
      <c r="H10" s="107"/>
      <c r="I10" s="107"/>
      <c r="J10" s="106"/>
      <c r="K10" s="106">
        <v>18.9</v>
      </c>
      <c r="L10" s="106">
        <v>36.88</v>
      </c>
      <c r="M10" s="397">
        <v>37.35</v>
      </c>
      <c r="N10" s="400">
        <v>22.4041666666667</v>
      </c>
    </row>
    <row r="11" spans="1:14" ht="15" customHeight="1">
      <c r="A11" s="390" t="s">
        <v>410</v>
      </c>
      <c r="B11" s="388">
        <v>50.21</v>
      </c>
      <c r="C11" s="107">
        <v>43.35</v>
      </c>
      <c r="D11" s="107">
        <v>35.11</v>
      </c>
      <c r="E11" s="107">
        <v>25.64</v>
      </c>
      <c r="F11" s="107">
        <v>10.07</v>
      </c>
      <c r="G11" s="107"/>
      <c r="H11" s="107"/>
      <c r="I11" s="107"/>
      <c r="J11" s="106"/>
      <c r="K11" s="106">
        <v>14.6</v>
      </c>
      <c r="L11" s="106">
        <v>33.06</v>
      </c>
      <c r="M11" s="397">
        <v>34.25</v>
      </c>
      <c r="N11" s="400">
        <v>20.5241666666667</v>
      </c>
    </row>
    <row r="12" spans="1:14" ht="15" customHeight="1">
      <c r="A12" s="390" t="s">
        <v>411</v>
      </c>
      <c r="B12" s="388">
        <v>43.94</v>
      </c>
      <c r="C12" s="107">
        <v>40.63</v>
      </c>
      <c r="D12" s="107">
        <v>29.18</v>
      </c>
      <c r="E12" s="107">
        <v>24.47</v>
      </c>
      <c r="F12" s="107">
        <v>8.42</v>
      </c>
      <c r="G12" s="107"/>
      <c r="H12" s="107"/>
      <c r="I12" s="107"/>
      <c r="J12" s="106"/>
      <c r="K12" s="106">
        <v>15.6</v>
      </c>
      <c r="L12" s="106">
        <v>31.97</v>
      </c>
      <c r="M12" s="397">
        <v>37.11</v>
      </c>
      <c r="N12" s="400">
        <v>19.2766666666667</v>
      </c>
    </row>
    <row r="13" spans="1:17" ht="15" customHeight="1">
      <c r="A13" s="390" t="s">
        <v>412</v>
      </c>
      <c r="B13" s="388">
        <v>45.42</v>
      </c>
      <c r="C13" s="107">
        <v>42.46</v>
      </c>
      <c r="D13" s="107">
        <v>36.48</v>
      </c>
      <c r="E13" s="107">
        <v>27.06</v>
      </c>
      <c r="F13" s="107">
        <v>14.54</v>
      </c>
      <c r="G13" s="107"/>
      <c r="H13" s="107"/>
      <c r="I13" s="107"/>
      <c r="J13" s="106"/>
      <c r="K13" s="106">
        <v>21.5</v>
      </c>
      <c r="L13" s="106">
        <v>27.75</v>
      </c>
      <c r="M13" s="397">
        <v>35.6</v>
      </c>
      <c r="N13" s="400">
        <v>20.9008333333333</v>
      </c>
      <c r="P13" s="108"/>
      <c r="Q13" s="108"/>
    </row>
    <row r="14" spans="1:17" ht="15" customHeight="1">
      <c r="A14" s="390" t="s">
        <v>413</v>
      </c>
      <c r="B14" s="388">
        <v>58.32</v>
      </c>
      <c r="C14" s="107">
        <v>47.13</v>
      </c>
      <c r="D14" s="107">
        <v>33.56</v>
      </c>
      <c r="E14" s="107">
        <v>31.25</v>
      </c>
      <c r="F14" s="107">
        <v>10.26</v>
      </c>
      <c r="G14" s="107"/>
      <c r="H14" s="107"/>
      <c r="I14" s="107"/>
      <c r="J14" s="106"/>
      <c r="K14" s="106">
        <v>21.64</v>
      </c>
      <c r="L14" s="106">
        <v>32.52</v>
      </c>
      <c r="M14" s="397">
        <v>42.89</v>
      </c>
      <c r="N14" s="400">
        <v>23.1308333333333</v>
      </c>
      <c r="O14" s="392"/>
      <c r="P14" s="108"/>
      <c r="Q14" s="108"/>
    </row>
    <row r="15" spans="1:17" ht="15" customHeight="1">
      <c r="A15" s="390" t="s">
        <v>414</v>
      </c>
      <c r="B15" s="388">
        <v>32.31</v>
      </c>
      <c r="C15" s="107">
        <v>26.58</v>
      </c>
      <c r="D15" s="107">
        <v>23.6</v>
      </c>
      <c r="E15" s="107">
        <v>18.85</v>
      </c>
      <c r="F15" s="107">
        <v>7.92</v>
      </c>
      <c r="G15" s="107"/>
      <c r="H15" s="107"/>
      <c r="I15" s="107"/>
      <c r="J15" s="106"/>
      <c r="K15" s="106">
        <v>14.2</v>
      </c>
      <c r="L15" s="106">
        <v>21.55</v>
      </c>
      <c r="M15" s="397">
        <v>27.93</v>
      </c>
      <c r="N15" s="400">
        <v>14.4116666666667</v>
      </c>
      <c r="P15" s="108"/>
      <c r="Q15" s="108"/>
    </row>
    <row r="16" spans="1:17" ht="15" customHeight="1">
      <c r="A16" s="390" t="s">
        <v>415</v>
      </c>
      <c r="B16" s="388">
        <v>37.88</v>
      </c>
      <c r="C16" s="107">
        <v>35.34</v>
      </c>
      <c r="D16" s="107">
        <v>25</v>
      </c>
      <c r="E16" s="107">
        <v>22.6</v>
      </c>
      <c r="F16" s="107">
        <v>11</v>
      </c>
      <c r="G16" s="107"/>
      <c r="H16" s="107"/>
      <c r="I16" s="107"/>
      <c r="J16" s="106"/>
      <c r="K16" s="106">
        <v>16.88</v>
      </c>
      <c r="L16" s="106">
        <v>23.65</v>
      </c>
      <c r="M16" s="397">
        <v>31.26</v>
      </c>
      <c r="N16" s="400">
        <v>16.9675</v>
      </c>
      <c r="P16" s="108"/>
      <c r="Q16" s="108"/>
    </row>
    <row r="17" spans="1:17" ht="15" customHeight="1">
      <c r="A17" s="390" t="s">
        <v>416</v>
      </c>
      <c r="B17" s="388">
        <v>36.03</v>
      </c>
      <c r="C17" s="107">
        <v>34.81</v>
      </c>
      <c r="D17" s="107">
        <v>29.49</v>
      </c>
      <c r="E17" s="107">
        <v>24.11</v>
      </c>
      <c r="F17" s="107">
        <v>9.46</v>
      </c>
      <c r="G17" s="107"/>
      <c r="H17" s="107"/>
      <c r="I17" s="107"/>
      <c r="J17" s="106"/>
      <c r="K17" s="106">
        <v>3.4</v>
      </c>
      <c r="L17" s="106">
        <v>26.3</v>
      </c>
      <c r="M17" s="397">
        <v>32.73</v>
      </c>
      <c r="N17" s="400">
        <v>16.3608333333333</v>
      </c>
      <c r="P17" s="108"/>
      <c r="Q17" s="108"/>
    </row>
    <row r="18" spans="1:17" ht="15" customHeight="1">
      <c r="A18" s="390" t="s">
        <v>417</v>
      </c>
      <c r="B18" s="388">
        <v>29.77</v>
      </c>
      <c r="C18" s="107">
        <v>27.65</v>
      </c>
      <c r="D18" s="107">
        <v>27.89</v>
      </c>
      <c r="E18" s="107">
        <v>21.19</v>
      </c>
      <c r="F18" s="107">
        <v>11.08</v>
      </c>
      <c r="G18" s="107"/>
      <c r="H18" s="107"/>
      <c r="I18" s="107"/>
      <c r="J18" s="106"/>
      <c r="K18" s="106">
        <v>18.82</v>
      </c>
      <c r="L18" s="106">
        <v>27.19</v>
      </c>
      <c r="M18" s="397">
        <v>29.19</v>
      </c>
      <c r="N18" s="400">
        <v>16.065</v>
      </c>
      <c r="P18" s="108"/>
      <c r="Q18" s="108"/>
    </row>
    <row r="19" spans="1:17" ht="15" customHeight="1">
      <c r="A19" s="390" t="s">
        <v>418</v>
      </c>
      <c r="B19" s="388">
        <v>35.61</v>
      </c>
      <c r="C19" s="107">
        <v>35.85</v>
      </c>
      <c r="D19" s="107">
        <v>26.25</v>
      </c>
      <c r="E19" s="107">
        <v>20.78</v>
      </c>
      <c r="F19" s="107">
        <v>11.5</v>
      </c>
      <c r="G19" s="107"/>
      <c r="H19" s="107"/>
      <c r="I19" s="107"/>
      <c r="J19" s="106"/>
      <c r="K19" s="106">
        <v>14.54</v>
      </c>
      <c r="L19" s="106">
        <v>29.3</v>
      </c>
      <c r="M19" s="397">
        <v>26.89</v>
      </c>
      <c r="N19" s="400">
        <v>16.7266666666667</v>
      </c>
      <c r="P19" s="108"/>
      <c r="Q19" s="108"/>
    </row>
    <row r="20" spans="1:17" ht="15" customHeight="1">
      <c r="A20" s="390" t="s">
        <v>419</v>
      </c>
      <c r="B20" s="388">
        <v>50.03</v>
      </c>
      <c r="C20" s="107">
        <v>45.06</v>
      </c>
      <c r="D20" s="107">
        <v>35.49</v>
      </c>
      <c r="E20" s="107">
        <v>26.63</v>
      </c>
      <c r="F20" s="107">
        <v>14.07</v>
      </c>
      <c r="G20" s="107"/>
      <c r="H20" s="107"/>
      <c r="I20" s="107"/>
      <c r="J20" s="106"/>
      <c r="K20" s="106">
        <v>17.68</v>
      </c>
      <c r="L20" s="106">
        <v>30.04</v>
      </c>
      <c r="M20" s="397">
        <v>32.33</v>
      </c>
      <c r="N20" s="400">
        <v>20.9441666666667</v>
      </c>
      <c r="P20" s="108"/>
      <c r="Q20" s="108"/>
    </row>
    <row r="21" spans="1:17" ht="15" customHeight="1">
      <c r="A21" s="390" t="s">
        <v>420</v>
      </c>
      <c r="B21" s="388">
        <v>37.35</v>
      </c>
      <c r="C21" s="107">
        <v>26.83</v>
      </c>
      <c r="D21" s="107">
        <v>23.58</v>
      </c>
      <c r="E21" s="107">
        <v>19.2</v>
      </c>
      <c r="F21" s="107">
        <v>10.97</v>
      </c>
      <c r="G21" s="107"/>
      <c r="H21" s="107"/>
      <c r="I21" s="107"/>
      <c r="J21" s="106"/>
      <c r="K21" s="106">
        <v>18.91</v>
      </c>
      <c r="L21" s="106">
        <v>28.03</v>
      </c>
      <c r="M21" s="397">
        <v>35.05</v>
      </c>
      <c r="N21" s="400">
        <v>16.66</v>
      </c>
      <c r="P21" s="108"/>
      <c r="Q21" s="108"/>
    </row>
    <row r="22" spans="1:17" ht="15" customHeight="1">
      <c r="A22" s="390" t="s">
        <v>421</v>
      </c>
      <c r="B22" s="388">
        <v>39.65</v>
      </c>
      <c r="C22" s="107">
        <v>37.61</v>
      </c>
      <c r="D22" s="107">
        <v>34.58</v>
      </c>
      <c r="E22" s="107">
        <v>24.34</v>
      </c>
      <c r="F22" s="107">
        <v>10.65</v>
      </c>
      <c r="G22" s="107"/>
      <c r="H22" s="107"/>
      <c r="I22" s="107"/>
      <c r="J22" s="106"/>
      <c r="K22" s="106">
        <v>16.23</v>
      </c>
      <c r="L22" s="106">
        <v>27.9</v>
      </c>
      <c r="M22" s="397">
        <v>38.99</v>
      </c>
      <c r="N22" s="400">
        <v>19.1625</v>
      </c>
      <c r="P22" s="108"/>
      <c r="Q22" s="108"/>
    </row>
    <row r="23" spans="1:17" ht="15" customHeight="1">
      <c r="A23" s="390" t="s">
        <v>422</v>
      </c>
      <c r="B23" s="388">
        <v>42.05</v>
      </c>
      <c r="C23" s="107">
        <v>34.77</v>
      </c>
      <c r="D23" s="107">
        <v>29.17</v>
      </c>
      <c r="E23" s="107">
        <v>22.33</v>
      </c>
      <c r="F23" s="107">
        <v>10.75</v>
      </c>
      <c r="G23" s="107"/>
      <c r="H23" s="107"/>
      <c r="I23" s="107"/>
      <c r="J23" s="106"/>
      <c r="K23" s="106">
        <v>20.42</v>
      </c>
      <c r="L23" s="106">
        <v>25.01</v>
      </c>
      <c r="M23" s="397">
        <v>40.05</v>
      </c>
      <c r="N23" s="400">
        <v>18.7125</v>
      </c>
      <c r="P23" s="108"/>
      <c r="Q23" s="108"/>
    </row>
    <row r="24" spans="1:17" ht="15" customHeight="1">
      <c r="A24" s="390" t="s">
        <v>423</v>
      </c>
      <c r="B24" s="388">
        <v>32.16</v>
      </c>
      <c r="C24" s="107">
        <v>36.15</v>
      </c>
      <c r="D24" s="107">
        <v>32.5</v>
      </c>
      <c r="E24" s="107">
        <v>26.39</v>
      </c>
      <c r="F24" s="107">
        <v>12.42</v>
      </c>
      <c r="G24" s="107"/>
      <c r="H24" s="107"/>
      <c r="I24" s="107"/>
      <c r="J24" s="106"/>
      <c r="K24" s="106">
        <v>20.42</v>
      </c>
      <c r="L24" s="106">
        <v>24.61</v>
      </c>
      <c r="M24" s="397">
        <v>32.11</v>
      </c>
      <c r="N24" s="400">
        <v>18.0633333333333</v>
      </c>
      <c r="P24" s="108"/>
      <c r="Q24" s="108"/>
    </row>
    <row r="25" spans="1:17" ht="15" customHeight="1">
      <c r="A25" s="390" t="s">
        <v>424</v>
      </c>
      <c r="B25" s="388">
        <v>44.15</v>
      </c>
      <c r="C25" s="107">
        <v>33.2</v>
      </c>
      <c r="D25" s="107">
        <v>33.18</v>
      </c>
      <c r="E25" s="107">
        <v>23.71</v>
      </c>
      <c r="F25" s="107">
        <v>9.31</v>
      </c>
      <c r="G25" s="107"/>
      <c r="H25" s="107"/>
      <c r="I25" s="107"/>
      <c r="J25" s="106"/>
      <c r="K25" s="106">
        <v>20.94</v>
      </c>
      <c r="L25" s="106">
        <v>27.31</v>
      </c>
      <c r="M25" s="397">
        <v>33.23</v>
      </c>
      <c r="N25" s="400">
        <v>18.7525</v>
      </c>
      <c r="P25" s="108"/>
      <c r="Q25" s="108"/>
    </row>
    <row r="26" spans="1:17" ht="15" customHeight="1">
      <c r="A26" s="390" t="s">
        <v>425</v>
      </c>
      <c r="B26" s="388">
        <v>37.56</v>
      </c>
      <c r="C26" s="107">
        <v>34.55</v>
      </c>
      <c r="D26" s="107">
        <v>29.4</v>
      </c>
      <c r="E26" s="107">
        <v>24.1</v>
      </c>
      <c r="F26" s="107">
        <v>11.22</v>
      </c>
      <c r="G26" s="107"/>
      <c r="H26" s="107"/>
      <c r="I26" s="107"/>
      <c r="J26" s="106"/>
      <c r="K26" s="106">
        <v>9.54</v>
      </c>
      <c r="L26" s="106">
        <v>22.32</v>
      </c>
      <c r="M26" s="397">
        <v>25.63</v>
      </c>
      <c r="N26" s="400">
        <v>16.1933333333333</v>
      </c>
      <c r="P26" s="108"/>
      <c r="Q26" s="108"/>
    </row>
    <row r="27" spans="1:17" ht="15" customHeight="1">
      <c r="A27" s="390" t="s">
        <v>426</v>
      </c>
      <c r="B27" s="388">
        <v>33.53</v>
      </c>
      <c r="C27" s="107">
        <v>30.13</v>
      </c>
      <c r="D27" s="107">
        <v>23.63</v>
      </c>
      <c r="E27" s="107">
        <v>18.81</v>
      </c>
      <c r="F27" s="107">
        <v>8.5</v>
      </c>
      <c r="G27" s="107"/>
      <c r="H27" s="107"/>
      <c r="I27" s="107"/>
      <c r="J27" s="106"/>
      <c r="K27" s="106">
        <v>9.13</v>
      </c>
      <c r="L27" s="106">
        <v>18.89</v>
      </c>
      <c r="M27" s="397">
        <v>26.69</v>
      </c>
      <c r="N27" s="400">
        <v>14.1091666666667</v>
      </c>
      <c r="P27" s="108"/>
      <c r="Q27" s="108"/>
    </row>
    <row r="28" spans="1:17" ht="15" customHeight="1">
      <c r="A28" s="390" t="s">
        <v>427</v>
      </c>
      <c r="B28" s="388">
        <v>40.58</v>
      </c>
      <c r="C28" s="107">
        <v>26.62</v>
      </c>
      <c r="D28" s="107">
        <v>24.85</v>
      </c>
      <c r="E28" s="107">
        <v>19.09</v>
      </c>
      <c r="F28" s="107">
        <v>5.5</v>
      </c>
      <c r="G28" s="107"/>
      <c r="H28" s="107"/>
      <c r="I28" s="107"/>
      <c r="J28" s="106"/>
      <c r="K28" s="106">
        <v>16.51</v>
      </c>
      <c r="L28" s="106">
        <v>19.29</v>
      </c>
      <c r="M28" s="397">
        <v>33.52</v>
      </c>
      <c r="N28" s="400">
        <v>15.4966666666667</v>
      </c>
      <c r="P28" s="108"/>
      <c r="Q28" s="108"/>
    </row>
    <row r="29" spans="1:17" ht="15" customHeight="1">
      <c r="A29" s="390" t="s">
        <v>428</v>
      </c>
      <c r="B29" s="388">
        <v>49.7</v>
      </c>
      <c r="C29" s="107">
        <v>44.07</v>
      </c>
      <c r="D29" s="107">
        <v>37.02</v>
      </c>
      <c r="E29" s="107">
        <v>28.56</v>
      </c>
      <c r="F29" s="107">
        <v>10.85</v>
      </c>
      <c r="G29" s="107"/>
      <c r="H29" s="107"/>
      <c r="I29" s="107"/>
      <c r="J29" s="106"/>
      <c r="K29" s="106">
        <v>16.4</v>
      </c>
      <c r="L29" s="106">
        <v>34.18</v>
      </c>
      <c r="M29" s="397">
        <v>34.06</v>
      </c>
      <c r="N29" s="400">
        <v>21.2366666666667</v>
      </c>
      <c r="P29" s="108"/>
      <c r="Q29" s="108"/>
    </row>
    <row r="30" spans="1:17" ht="15" customHeight="1">
      <c r="A30" s="390" t="s">
        <v>429</v>
      </c>
      <c r="B30" s="388">
        <v>59.89</v>
      </c>
      <c r="C30" s="107">
        <v>51.96</v>
      </c>
      <c r="D30" s="107">
        <v>38.21</v>
      </c>
      <c r="E30" s="107">
        <v>31.24</v>
      </c>
      <c r="F30" s="107">
        <v>11.57</v>
      </c>
      <c r="G30" s="107"/>
      <c r="H30" s="107"/>
      <c r="I30" s="107"/>
      <c r="J30" s="106"/>
      <c r="K30" s="106">
        <v>24.97</v>
      </c>
      <c r="L30" s="106">
        <v>44.57</v>
      </c>
      <c r="M30" s="397">
        <v>47.98</v>
      </c>
      <c r="N30" s="401">
        <v>25.8658333333333</v>
      </c>
      <c r="O30" s="392"/>
      <c r="P30" s="108"/>
      <c r="Q30" s="108"/>
    </row>
    <row r="31" spans="1:17" ht="15" customHeight="1">
      <c r="A31" s="390" t="s">
        <v>430</v>
      </c>
      <c r="B31" s="388">
        <v>38.01</v>
      </c>
      <c r="C31" s="107">
        <v>35.11</v>
      </c>
      <c r="D31" s="107">
        <v>28.06</v>
      </c>
      <c r="E31" s="107">
        <v>19.52</v>
      </c>
      <c r="F31" s="107">
        <v>10.25</v>
      </c>
      <c r="G31" s="107"/>
      <c r="H31" s="107"/>
      <c r="I31" s="107"/>
      <c r="J31" s="106"/>
      <c r="K31" s="106">
        <v>26.82</v>
      </c>
      <c r="L31" s="106">
        <v>25.38</v>
      </c>
      <c r="M31" s="397">
        <v>34.83</v>
      </c>
      <c r="N31" s="400">
        <v>18.165</v>
      </c>
      <c r="P31" s="108"/>
      <c r="Q31" s="108"/>
    </row>
    <row r="32" spans="1:17" ht="15" customHeight="1">
      <c r="A32" s="390" t="s">
        <v>431</v>
      </c>
      <c r="B32" s="388">
        <v>42.04</v>
      </c>
      <c r="C32" s="107">
        <v>38.32</v>
      </c>
      <c r="D32" s="107">
        <v>30.52</v>
      </c>
      <c r="E32" s="107">
        <v>20.86</v>
      </c>
      <c r="F32" s="107">
        <v>9.35</v>
      </c>
      <c r="G32" s="107"/>
      <c r="H32" s="107"/>
      <c r="I32" s="107"/>
      <c r="J32" s="106"/>
      <c r="K32" s="106">
        <v>13.78</v>
      </c>
      <c r="L32" s="106">
        <v>25.28</v>
      </c>
      <c r="M32" s="397">
        <v>35.22</v>
      </c>
      <c r="N32" s="400">
        <v>17.9475</v>
      </c>
      <c r="P32" s="108"/>
      <c r="Q32" s="108"/>
    </row>
    <row r="33" spans="1:17" ht="15" customHeight="1">
      <c r="A33" s="390" t="s">
        <v>432</v>
      </c>
      <c r="B33" s="388">
        <v>44.53</v>
      </c>
      <c r="C33" s="107">
        <v>41.5</v>
      </c>
      <c r="D33" s="107">
        <v>39.67</v>
      </c>
      <c r="E33" s="107">
        <v>34.92</v>
      </c>
      <c r="F33" s="107">
        <v>14.62</v>
      </c>
      <c r="G33" s="107"/>
      <c r="H33" s="107"/>
      <c r="I33" s="107"/>
      <c r="J33" s="106"/>
      <c r="K33" s="106">
        <v>16.18</v>
      </c>
      <c r="L33" s="106">
        <v>31.84</v>
      </c>
      <c r="M33" s="397">
        <v>42.53</v>
      </c>
      <c r="N33" s="400">
        <v>22.1491666666667</v>
      </c>
      <c r="P33" s="108"/>
      <c r="Q33" s="108"/>
    </row>
    <row r="34" spans="1:17" ht="15" customHeight="1">
      <c r="A34" s="390" t="s">
        <v>433</v>
      </c>
      <c r="B34" s="388">
        <v>15.33</v>
      </c>
      <c r="C34" s="107">
        <v>11.92</v>
      </c>
      <c r="D34" s="107">
        <v>11.79</v>
      </c>
      <c r="E34" s="107">
        <v>10.63</v>
      </c>
      <c r="F34" s="107">
        <v>3.19</v>
      </c>
      <c r="G34" s="107"/>
      <c r="H34" s="107"/>
      <c r="I34" s="107"/>
      <c r="J34" s="106"/>
      <c r="K34" s="106">
        <v>5.12</v>
      </c>
      <c r="L34" s="106">
        <v>10.63</v>
      </c>
      <c r="M34" s="397">
        <v>13.79</v>
      </c>
      <c r="N34" s="400">
        <v>6.86666666666667</v>
      </c>
      <c r="P34" s="108"/>
      <c r="Q34" s="108"/>
    </row>
    <row r="35" spans="1:17" ht="15" customHeight="1">
      <c r="A35" s="390" t="s">
        <v>434</v>
      </c>
      <c r="B35" s="388">
        <v>37.89</v>
      </c>
      <c r="C35" s="107">
        <v>27.08</v>
      </c>
      <c r="D35" s="107">
        <v>24.16</v>
      </c>
      <c r="E35" s="107">
        <v>19.81</v>
      </c>
      <c r="F35" s="107">
        <v>9.01</v>
      </c>
      <c r="G35" s="107"/>
      <c r="H35" s="107"/>
      <c r="I35" s="107"/>
      <c r="J35" s="106"/>
      <c r="K35" s="106">
        <v>15.14</v>
      </c>
      <c r="L35" s="106">
        <v>21.79</v>
      </c>
      <c r="M35" s="397">
        <v>28.61</v>
      </c>
      <c r="N35" s="400">
        <v>15.2908333333333</v>
      </c>
      <c r="P35" s="108"/>
      <c r="Q35" s="108"/>
    </row>
    <row r="36" spans="1:17" ht="15" customHeight="1">
      <c r="A36" s="390" t="s">
        <v>435</v>
      </c>
      <c r="B36" s="388">
        <v>46.23</v>
      </c>
      <c r="C36" s="107">
        <v>43.67</v>
      </c>
      <c r="D36" s="107">
        <v>35.59</v>
      </c>
      <c r="E36" s="107">
        <v>26.35</v>
      </c>
      <c r="F36" s="107">
        <v>7.86</v>
      </c>
      <c r="G36" s="107"/>
      <c r="H36" s="107"/>
      <c r="I36" s="107"/>
      <c r="J36" s="106"/>
      <c r="K36" s="106">
        <v>18.5</v>
      </c>
      <c r="L36" s="106">
        <v>26.73</v>
      </c>
      <c r="M36" s="397">
        <v>35.98</v>
      </c>
      <c r="N36" s="400">
        <v>20.0758333333333</v>
      </c>
      <c r="P36" s="108"/>
      <c r="Q36" s="108"/>
    </row>
    <row r="37" spans="1:17" ht="15" customHeight="1">
      <c r="A37" s="390" t="s">
        <v>436</v>
      </c>
      <c r="B37" s="388">
        <v>52.47</v>
      </c>
      <c r="C37" s="107">
        <v>36.52</v>
      </c>
      <c r="D37" s="107">
        <v>33.46</v>
      </c>
      <c r="E37" s="107">
        <v>27.44</v>
      </c>
      <c r="F37" s="107">
        <v>10.07</v>
      </c>
      <c r="G37" s="107"/>
      <c r="H37" s="107"/>
      <c r="I37" s="107"/>
      <c r="J37" s="106"/>
      <c r="K37" s="106">
        <v>21.88</v>
      </c>
      <c r="L37" s="106">
        <v>25.95</v>
      </c>
      <c r="M37" s="397">
        <v>34.6</v>
      </c>
      <c r="N37" s="400">
        <v>20.1991666666667</v>
      </c>
      <c r="P37" s="108"/>
      <c r="Q37" s="108"/>
    </row>
    <row r="38" spans="1:14" ht="15" customHeight="1">
      <c r="A38" s="390" t="s">
        <v>437</v>
      </c>
      <c r="B38" s="388">
        <v>60.25</v>
      </c>
      <c r="C38" s="107">
        <v>37.17</v>
      </c>
      <c r="D38" s="107">
        <v>35.93</v>
      </c>
      <c r="E38" s="107">
        <v>28.4</v>
      </c>
      <c r="F38" s="107">
        <v>12.91</v>
      </c>
      <c r="G38" s="107"/>
      <c r="H38" s="107"/>
      <c r="I38" s="107"/>
      <c r="J38" s="106"/>
      <c r="K38" s="106">
        <v>19.88</v>
      </c>
      <c r="L38" s="106">
        <v>28.61</v>
      </c>
      <c r="M38" s="397">
        <v>34.73</v>
      </c>
      <c r="N38" s="400">
        <v>21.49</v>
      </c>
    </row>
    <row r="39" spans="1:14" ht="15" customHeight="1">
      <c r="A39" s="390" t="s">
        <v>438</v>
      </c>
      <c r="B39" s="388">
        <v>46.34</v>
      </c>
      <c r="C39" s="107">
        <v>38</v>
      </c>
      <c r="D39" s="107">
        <v>33.36</v>
      </c>
      <c r="E39" s="107">
        <v>22.24</v>
      </c>
      <c r="F39" s="107">
        <v>12.51</v>
      </c>
      <c r="G39" s="107"/>
      <c r="H39" s="107"/>
      <c r="I39" s="107"/>
      <c r="J39" s="106"/>
      <c r="K39" s="106">
        <v>17.51</v>
      </c>
      <c r="L39" s="106">
        <v>22.67</v>
      </c>
      <c r="M39" s="397">
        <v>35.03</v>
      </c>
      <c r="N39" s="400">
        <v>18.9716666666667</v>
      </c>
    </row>
    <row r="40" spans="1:14" ht="15" customHeight="1">
      <c r="A40" s="390" t="s">
        <v>439</v>
      </c>
      <c r="B40" s="388">
        <v>52.27</v>
      </c>
      <c r="C40" s="107">
        <v>41.63</v>
      </c>
      <c r="D40" s="107">
        <v>37.46</v>
      </c>
      <c r="E40" s="107">
        <v>25.07</v>
      </c>
      <c r="F40" s="107">
        <v>12.48</v>
      </c>
      <c r="G40" s="107"/>
      <c r="H40" s="107"/>
      <c r="I40" s="107"/>
      <c r="J40" s="106"/>
      <c r="K40" s="106">
        <v>19.53</v>
      </c>
      <c r="L40" s="106">
        <v>30.33</v>
      </c>
      <c r="M40" s="397">
        <v>35.47</v>
      </c>
      <c r="N40" s="400">
        <v>21.1866666666667</v>
      </c>
    </row>
    <row r="41" spans="1:14" ht="15" customHeight="1">
      <c r="A41" s="390" t="s">
        <v>440</v>
      </c>
      <c r="B41" s="388">
        <v>53.46</v>
      </c>
      <c r="C41" s="107">
        <v>42.2</v>
      </c>
      <c r="D41" s="107">
        <v>37.05</v>
      </c>
      <c r="E41" s="107">
        <v>24.85</v>
      </c>
      <c r="F41" s="107">
        <v>13.6</v>
      </c>
      <c r="G41" s="107"/>
      <c r="H41" s="107"/>
      <c r="I41" s="107"/>
      <c r="J41" s="106"/>
      <c r="K41" s="106">
        <v>21.38</v>
      </c>
      <c r="L41" s="106">
        <v>30.77</v>
      </c>
      <c r="M41" s="397">
        <v>37.02</v>
      </c>
      <c r="N41" s="400">
        <v>21.6941666666667</v>
      </c>
    </row>
    <row r="42" spans="1:14" ht="15" customHeight="1">
      <c r="A42" s="390" t="s">
        <v>441</v>
      </c>
      <c r="B42" s="388">
        <v>52.6</v>
      </c>
      <c r="C42" s="107">
        <v>34.9</v>
      </c>
      <c r="D42" s="107">
        <v>35.21</v>
      </c>
      <c r="E42" s="107">
        <v>26.8</v>
      </c>
      <c r="F42" s="107">
        <v>14.21</v>
      </c>
      <c r="G42" s="107"/>
      <c r="H42" s="107"/>
      <c r="I42" s="107"/>
      <c r="J42" s="106"/>
      <c r="K42" s="106">
        <v>22.01</v>
      </c>
      <c r="L42" s="106">
        <v>25.01</v>
      </c>
      <c r="M42" s="397">
        <v>34.96</v>
      </c>
      <c r="N42" s="400">
        <v>20.475</v>
      </c>
    </row>
    <row r="43" spans="1:14" ht="15" customHeight="1">
      <c r="A43" s="390" t="s">
        <v>442</v>
      </c>
      <c r="B43" s="388">
        <v>49.93</v>
      </c>
      <c r="C43" s="107">
        <v>46.87</v>
      </c>
      <c r="D43" s="107">
        <v>37.48</v>
      </c>
      <c r="E43" s="107">
        <v>25.55</v>
      </c>
      <c r="F43" s="107">
        <v>11.99</v>
      </c>
      <c r="G43" s="107"/>
      <c r="H43" s="107"/>
      <c r="I43" s="107"/>
      <c r="J43" s="106"/>
      <c r="K43" s="106">
        <v>20.62</v>
      </c>
      <c r="L43" s="106">
        <v>31.88</v>
      </c>
      <c r="M43" s="397">
        <v>38.41</v>
      </c>
      <c r="N43" s="400">
        <v>21.8941666666667</v>
      </c>
    </row>
    <row r="44" spans="1:14" ht="15" customHeight="1">
      <c r="A44" s="390" t="s">
        <v>443</v>
      </c>
      <c r="B44" s="388">
        <v>45.85</v>
      </c>
      <c r="C44" s="107">
        <v>40.87</v>
      </c>
      <c r="D44" s="107">
        <v>34.02</v>
      </c>
      <c r="E44" s="107">
        <v>29.11</v>
      </c>
      <c r="F44" s="107">
        <v>8.12</v>
      </c>
      <c r="G44" s="107"/>
      <c r="H44" s="107"/>
      <c r="I44" s="107"/>
      <c r="J44" s="106"/>
      <c r="K44" s="106">
        <v>13.68</v>
      </c>
      <c r="L44" s="106">
        <v>23.6</v>
      </c>
      <c r="M44" s="397">
        <v>27.81</v>
      </c>
      <c r="N44" s="400">
        <v>18.5883333333333</v>
      </c>
    </row>
    <row r="45" spans="1:14" ht="15" customHeight="1">
      <c r="A45" s="390" t="s">
        <v>444</v>
      </c>
      <c r="B45" s="388">
        <v>48.26</v>
      </c>
      <c r="C45" s="107">
        <v>45.62</v>
      </c>
      <c r="D45" s="107">
        <v>39.51</v>
      </c>
      <c r="E45" s="107">
        <v>25.91</v>
      </c>
      <c r="F45" s="107">
        <v>8.39</v>
      </c>
      <c r="G45" s="107"/>
      <c r="H45" s="107"/>
      <c r="I45" s="107"/>
      <c r="J45" s="106"/>
      <c r="K45" s="106">
        <v>20.56</v>
      </c>
      <c r="L45" s="106">
        <v>25.43</v>
      </c>
      <c r="M45" s="397">
        <v>34.73</v>
      </c>
      <c r="N45" s="400">
        <v>20.7008333333333</v>
      </c>
    </row>
    <row r="46" spans="1:14" ht="15" customHeight="1">
      <c r="A46" s="390" t="s">
        <v>445</v>
      </c>
      <c r="B46" s="388">
        <v>64.03</v>
      </c>
      <c r="C46" s="107">
        <v>33.81</v>
      </c>
      <c r="D46" s="107">
        <v>30.13</v>
      </c>
      <c r="E46" s="107">
        <v>26.2</v>
      </c>
      <c r="F46" s="107">
        <v>9.25</v>
      </c>
      <c r="G46" s="107"/>
      <c r="H46" s="107"/>
      <c r="I46" s="107"/>
      <c r="J46" s="106"/>
      <c r="K46" s="106">
        <v>24.74</v>
      </c>
      <c r="L46" s="106">
        <v>34.27</v>
      </c>
      <c r="M46" s="397">
        <v>43.23</v>
      </c>
      <c r="N46" s="400">
        <v>22.1383333333333</v>
      </c>
    </row>
    <row r="47" spans="1:14" ht="15" customHeight="1">
      <c r="A47" s="390" t="s">
        <v>446</v>
      </c>
      <c r="B47" s="388">
        <v>52.93</v>
      </c>
      <c r="C47" s="107">
        <v>47.67</v>
      </c>
      <c r="D47" s="107">
        <v>34.27</v>
      </c>
      <c r="E47" s="107">
        <v>35.84</v>
      </c>
      <c r="F47" s="107">
        <v>12.4</v>
      </c>
      <c r="G47" s="107"/>
      <c r="H47" s="107"/>
      <c r="I47" s="107"/>
      <c r="J47" s="106"/>
      <c r="K47" s="106">
        <v>19.02</v>
      </c>
      <c r="L47" s="106">
        <v>33.13</v>
      </c>
      <c r="M47" s="397">
        <v>39.09</v>
      </c>
      <c r="N47" s="400">
        <v>22.8625</v>
      </c>
    </row>
    <row r="48" spans="1:14" ht="15" customHeight="1">
      <c r="A48" s="403" t="s">
        <v>447</v>
      </c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5"/>
    </row>
    <row r="49" spans="1:14" ht="15" customHeight="1" thickBot="1">
      <c r="A49" s="391" t="s">
        <v>448</v>
      </c>
      <c r="B49" s="393">
        <v>21.71</v>
      </c>
      <c r="C49" s="394">
        <v>21.71</v>
      </c>
      <c r="D49" s="394">
        <v>21.71</v>
      </c>
      <c r="E49" s="394">
        <v>21.71</v>
      </c>
      <c r="F49" s="394">
        <v>21.71</v>
      </c>
      <c r="G49" s="394">
        <v>21.71</v>
      </c>
      <c r="H49" s="394">
        <v>24.14</v>
      </c>
      <c r="I49" s="394">
        <v>24.14</v>
      </c>
      <c r="J49" s="395">
        <v>24.14</v>
      </c>
      <c r="K49" s="395">
        <v>24.14</v>
      </c>
      <c r="L49" s="395">
        <v>24.14</v>
      </c>
      <c r="M49" s="398">
        <v>24.14</v>
      </c>
      <c r="N49" s="402">
        <v>22.93</v>
      </c>
    </row>
  </sheetData>
  <sheetProtection selectLockedCells="1" selectUnlockedCells="1"/>
  <mergeCells count="4">
    <mergeCell ref="A48:N48"/>
    <mergeCell ref="A2:N2"/>
    <mergeCell ref="A5:N5"/>
    <mergeCell ref="A3:N3"/>
  </mergeCells>
  <printOptions/>
  <pageMargins left="0.11811023622047245" right="0.11811023622047245" top="0.15748031496062992" bottom="0.15748031496062992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Алексей Злобин</cp:lastModifiedBy>
  <cp:lastPrinted>2014-03-28T08:22:37Z</cp:lastPrinted>
  <dcterms:modified xsi:type="dcterms:W3CDTF">2014-03-28T08:22:44Z</dcterms:modified>
  <cp:category/>
  <cp:version/>
  <cp:contentType/>
  <cp:contentStatus/>
</cp:coreProperties>
</file>